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270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X42" i="1" l="1"/>
  <c r="Z22" i="1" s="1"/>
  <c r="L41" i="1"/>
  <c r="I19" i="1"/>
  <c r="J19" i="1"/>
  <c r="K19" i="1"/>
  <c r="H19" i="1"/>
  <c r="I17" i="1"/>
  <c r="J17" i="1"/>
  <c r="H17" i="1"/>
  <c r="K17" i="1" s="1"/>
  <c r="H15" i="1"/>
  <c r="I15" i="1" s="1"/>
  <c r="P15" i="1" s="1"/>
  <c r="AA14" i="1" s="1"/>
  <c r="H13" i="1"/>
  <c r="I13" i="1" s="1"/>
  <c r="H11" i="1"/>
  <c r="I11" i="1" s="1"/>
  <c r="P39" i="1"/>
  <c r="AA38" i="1" s="1"/>
  <c r="P33" i="1"/>
  <c r="AA32" i="1" s="1"/>
  <c r="P31" i="1"/>
  <c r="AA30" i="1" s="1"/>
  <c r="P27" i="1"/>
  <c r="AA26" i="1" s="1"/>
  <c r="P25" i="1"/>
  <c r="AA24" i="1" s="1"/>
  <c r="P23" i="1"/>
  <c r="AA22" i="1" s="1"/>
  <c r="K21" i="1"/>
  <c r="P21" i="1" s="1"/>
  <c r="AA20" i="1" s="1"/>
  <c r="W2" i="1"/>
  <c r="P32" i="1"/>
  <c r="AA31" i="1" s="1"/>
  <c r="Z12" i="1" l="1"/>
  <c r="G12" i="1" s="1"/>
  <c r="Z20" i="1"/>
  <c r="G20" i="1" s="1"/>
  <c r="K20" i="1" s="1"/>
  <c r="P20" i="1" s="1"/>
  <c r="AA19" i="1" s="1"/>
  <c r="Z18" i="1"/>
  <c r="G18" i="1" s="1"/>
  <c r="K18" i="1" s="1"/>
  <c r="Z16" i="1"/>
  <c r="G16" i="1" s="1"/>
  <c r="H16" i="1" s="1"/>
  <c r="Z14" i="1"/>
  <c r="G14" i="1" s="1"/>
  <c r="H14" i="1" s="1"/>
  <c r="Z42" i="1"/>
  <c r="Z10" i="1"/>
  <c r="G10" i="1" s="1"/>
  <c r="J41" i="1"/>
  <c r="M41" i="1"/>
  <c r="K41" i="1"/>
  <c r="P38" i="1"/>
  <c r="AA37" i="1" s="1"/>
  <c r="H41" i="1"/>
  <c r="P30" i="1"/>
  <c r="AA29" i="1" s="1"/>
  <c r="I41" i="1"/>
  <c r="P24" i="1"/>
  <c r="AA23" i="1" s="1"/>
  <c r="P19" i="1"/>
  <c r="AA18" i="1" s="1"/>
  <c r="P26" i="1"/>
  <c r="AA25" i="1" s="1"/>
  <c r="P22" i="1"/>
  <c r="AA21" i="1" s="1"/>
  <c r="P29" i="1"/>
  <c r="AA28" i="1" s="1"/>
  <c r="P35" i="1"/>
  <c r="AA34" i="1" s="1"/>
  <c r="P13" i="1"/>
  <c r="AA12" i="1" s="1"/>
  <c r="J16" i="1"/>
  <c r="P37" i="1"/>
  <c r="AA36" i="1" s="1"/>
  <c r="I16" i="1" l="1"/>
  <c r="K16" i="1" s="1"/>
  <c r="K40" i="1" s="1"/>
  <c r="I18" i="1"/>
  <c r="H18" i="1"/>
  <c r="J18" i="1"/>
  <c r="L40" i="1"/>
  <c r="P17" i="1"/>
  <c r="AA16" i="1" s="1"/>
  <c r="P41" i="1"/>
  <c r="P11" i="1"/>
  <c r="H10" i="1"/>
  <c r="I12" i="1"/>
  <c r="H12" i="1"/>
  <c r="P12" i="1" s="1"/>
  <c r="AA11" i="1" s="1"/>
  <c r="I14" i="1"/>
  <c r="G40" i="1"/>
  <c r="P28" i="1"/>
  <c r="AA27" i="1" s="1"/>
  <c r="M40" i="1"/>
  <c r="G29" i="2"/>
  <c r="B11" i="2"/>
  <c r="B13" i="2" s="1"/>
  <c r="B15" i="2" s="1"/>
  <c r="B17" i="2" s="1"/>
  <c r="B19" i="2" s="1"/>
  <c r="B21" i="2" s="1"/>
  <c r="B23" i="2" s="1"/>
  <c r="B25" i="2" s="1"/>
  <c r="B27" i="2" s="1"/>
  <c r="B12" i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B38" i="1" s="1"/>
  <c r="P18" i="1" l="1"/>
  <c r="AA17" i="1" s="1"/>
  <c r="J40" i="1"/>
  <c r="U44" i="1"/>
  <c r="I10" i="1"/>
  <c r="P36" i="1"/>
  <c r="AA35" i="1" s="1"/>
  <c r="P14" i="1"/>
  <c r="AA13" i="1" s="1"/>
  <c r="P16" i="1"/>
  <c r="AA15" i="1" s="1"/>
  <c r="H40" i="1"/>
  <c r="P34" i="1"/>
  <c r="AA33" i="1" s="1"/>
  <c r="AA42" i="1" l="1"/>
  <c r="I40" i="1"/>
  <c r="P40" i="1" s="1"/>
  <c r="P10" i="1"/>
</calcChain>
</file>

<file path=xl/sharedStrings.xml><?xml version="1.0" encoding="utf-8"?>
<sst xmlns="http://schemas.openxmlformats.org/spreadsheetml/2006/main" count="50" uniqueCount="44">
  <si>
    <t>PREFEITURA MUNICIPAL DE POUSO ALEGRE</t>
  </si>
  <si>
    <t>BAIRRO JATOBÁ</t>
  </si>
  <si>
    <t>OBJETIVO: UBS JATOBÁ</t>
  </si>
  <si>
    <t>ITEM</t>
  </si>
  <si>
    <t>PESO</t>
  </si>
  <si>
    <t>%</t>
  </si>
  <si>
    <t>LOCAL: AV. GIL TEIXEIRA</t>
  </si>
  <si>
    <t>NOME DO EMPREENDIMENTO: CONSTRUÇÃO DA UBS JATOBÁ</t>
  </si>
  <si>
    <t>JANEIRO</t>
  </si>
  <si>
    <t>FEVEREIRO</t>
  </si>
  <si>
    <t>MARÇO</t>
  </si>
  <si>
    <t>ABRIL</t>
  </si>
  <si>
    <t>MAIO</t>
  </si>
  <si>
    <t>JUNHO</t>
  </si>
  <si>
    <t>JULHO</t>
  </si>
  <si>
    <t>CANTEIRO DE OBRAS</t>
  </si>
  <si>
    <t>MOVIMENTO DE TERRA</t>
  </si>
  <si>
    <t>COBERTURA</t>
  </si>
  <si>
    <t>ESQUADRIAS</t>
  </si>
  <si>
    <t>INSTALAÇÕES ELÉTRICAS</t>
  </si>
  <si>
    <t>INSTALAÇÕES HIDRÁULICAS</t>
  </si>
  <si>
    <t>REDE DE AR COMPRIMIDO</t>
  </si>
  <si>
    <t>COMUNICAÇÃO VISUAL</t>
  </si>
  <si>
    <t>DIVERSOS E LIMPEZA DA OBRA</t>
  </si>
  <si>
    <t>TETOS</t>
  </si>
  <si>
    <t xml:space="preserve">REVESTIMENTOS: PISOS, PARDES E </t>
  </si>
  <si>
    <t>TOTAL</t>
  </si>
  <si>
    <t>Eng. Ney Lopes Procópio</t>
  </si>
  <si>
    <t>CREA 2019/D</t>
  </si>
  <si>
    <t>ETAPA</t>
  </si>
  <si>
    <t>REVESTIMENTOS</t>
  </si>
  <si>
    <t>30 DIAS</t>
  </si>
  <si>
    <t>60 DIAS</t>
  </si>
  <si>
    <t>SERVIÇOS INICIAIS</t>
  </si>
  <si>
    <t>FECHAMENTOS</t>
  </si>
  <si>
    <t>DRENAGEM PLUVIAL</t>
  </si>
  <si>
    <t>PAVIMENTAÇÃO</t>
  </si>
  <si>
    <t xml:space="preserve"> PAISAGISMO</t>
  </si>
  <si>
    <t>90 DIAS</t>
  </si>
  <si>
    <t>NOME DO EMPREENDIMENTO: UPA - 24 HORAS</t>
  </si>
  <si>
    <t>OBJETIVO: EXECUÇÃO DE PAVIMENTAÇÃO E PAISAGISMO DO ENTORNO DA UPA - 24 HORAS</t>
  </si>
  <si>
    <r>
      <t>LOCAL: RUA DR ANTONIO KREPP FILHO N</t>
    </r>
    <r>
      <rPr>
        <vertAlign val="superscript"/>
        <sz val="10"/>
        <color indexed="8"/>
        <rFont val="Calibri"/>
        <family val="2"/>
        <scheme val="minor"/>
      </rPr>
      <t>o</t>
    </r>
    <r>
      <rPr>
        <sz val="10"/>
        <color indexed="8"/>
        <rFont val="Calibri"/>
        <family val="2"/>
        <scheme val="minor"/>
      </rPr>
      <t xml:space="preserve"> 30</t>
    </r>
  </si>
  <si>
    <t>CENTRO</t>
  </si>
  <si>
    <t>120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</si>
</sst>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\-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52">
    <xf numFmtId="0" fontId="0" fillId="0" borderId="0" xfId="0"/>
    <xf numFmtId="2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4" fontId="1" fillId="0" borderId="7" xfId="0" applyNumberFormat="1" applyFont="1" applyBorder="1" applyAlignment="1"/>
    <xf numFmtId="0" fontId="0" fillId="0" borderId="7" xfId="0" applyBorder="1"/>
    <xf numFmtId="0" fontId="0" fillId="0" borderId="8" xfId="0" applyBorder="1"/>
    <xf numFmtId="4" fontId="2" fillId="0" borderId="2" xfId="0" applyNumberFormat="1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/>
    <xf numFmtId="0" fontId="0" fillId="0" borderId="9" xfId="0" applyBorder="1" applyAlignment="1">
      <alignment horizontal="center"/>
    </xf>
    <xf numFmtId="0" fontId="0" fillId="0" borderId="9" xfId="0" applyFont="1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0" fontId="0" fillId="0" borderId="9" xfId="0" applyNumberFormat="1" applyFont="1" applyBorder="1"/>
    <xf numFmtId="0" fontId="4" fillId="0" borderId="0" xfId="0" applyFont="1"/>
    <xf numFmtId="10" fontId="4" fillId="0" borderId="0" xfId="0" applyNumberFormat="1" applyFont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/>
    <xf numFmtId="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/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" fontId="4" fillId="0" borderId="0" xfId="0" applyNumberFormat="1" applyFont="1"/>
    <xf numFmtId="2" fontId="4" fillId="0" borderId="0" xfId="0" applyNumberFormat="1" applyFont="1" applyBorder="1"/>
    <xf numFmtId="0" fontId="6" fillId="0" borderId="0" xfId="0" applyFont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7" fillId="0" borderId="0" xfId="0" applyNumberFormat="1" applyFont="1"/>
    <xf numFmtId="10" fontId="7" fillId="0" borderId="0" xfId="0" applyNumberFormat="1" applyFont="1"/>
    <xf numFmtId="10" fontId="4" fillId="0" borderId="21" xfId="0" applyNumberFormat="1" applyFont="1" applyBorder="1"/>
    <xf numFmtId="2" fontId="4" fillId="0" borderId="22" xfId="0" applyNumberFormat="1" applyFont="1" applyBorder="1"/>
    <xf numFmtId="4" fontId="4" fillId="0" borderId="28" xfId="0" applyNumberFormat="1" applyFont="1" applyBorder="1"/>
    <xf numFmtId="4" fontId="4" fillId="0" borderId="29" xfId="0" applyNumberFormat="1" applyFont="1" applyBorder="1"/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10" fontId="4" fillId="0" borderId="18" xfId="0" applyNumberFormat="1" applyFont="1" applyBorder="1"/>
    <xf numFmtId="10" fontId="4" fillId="0" borderId="22" xfId="0" applyNumberFormat="1" applyFont="1" applyBorder="1"/>
    <xf numFmtId="2" fontId="4" fillId="0" borderId="28" xfId="0" applyNumberFormat="1" applyFont="1" applyBorder="1"/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5" xfId="0" applyFont="1" applyBorder="1"/>
    <xf numFmtId="0" fontId="3" fillId="0" borderId="3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" fontId="3" fillId="0" borderId="18" xfId="0" applyNumberFormat="1" applyFont="1" applyBorder="1" applyAlignment="1"/>
    <xf numFmtId="0" fontId="4" fillId="0" borderId="18" xfId="0" applyFont="1" applyBorder="1"/>
    <xf numFmtId="0" fontId="4" fillId="0" borderId="33" xfId="0" applyFont="1" applyBorder="1"/>
    <xf numFmtId="0" fontId="3" fillId="0" borderId="34" xfId="0" applyFont="1" applyBorder="1" applyAlignment="1">
      <alignment horizontal="left"/>
    </xf>
    <xf numFmtId="0" fontId="4" fillId="0" borderId="35" xfId="0" applyFont="1" applyBorder="1"/>
    <xf numFmtId="0" fontId="3" fillId="0" borderId="34" xfId="0" applyFont="1" applyBorder="1" applyAlignment="1"/>
    <xf numFmtId="2" fontId="5" fillId="0" borderId="25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 applyAlignment="1"/>
    <xf numFmtId="0" fontId="3" fillId="0" borderId="25" xfId="0" applyFont="1" applyBorder="1" applyAlignment="1"/>
    <xf numFmtId="0" fontId="4" fillId="0" borderId="37" xfId="0" applyFont="1" applyBorder="1"/>
    <xf numFmtId="0" fontId="4" fillId="0" borderId="38" xfId="0" applyFont="1" applyBorder="1"/>
    <xf numFmtId="4" fontId="4" fillId="0" borderId="43" xfId="0" applyNumberFormat="1" applyFont="1" applyBorder="1"/>
    <xf numFmtId="0" fontId="4" fillId="0" borderId="16" xfId="0" applyFont="1" applyBorder="1"/>
    <xf numFmtId="10" fontId="4" fillId="0" borderId="20" xfId="0" applyNumberFormat="1" applyFont="1" applyBorder="1"/>
    <xf numFmtId="4" fontId="4" fillId="0" borderId="44" xfId="0" applyNumberFormat="1" applyFont="1" applyBorder="1"/>
    <xf numFmtId="0" fontId="4" fillId="0" borderId="42" xfId="0" applyFont="1" applyBorder="1"/>
    <xf numFmtId="4" fontId="4" fillId="0" borderId="42" xfId="0" applyNumberFormat="1" applyFont="1" applyBorder="1"/>
    <xf numFmtId="0" fontId="3" fillId="0" borderId="38" xfId="0" applyFont="1" applyBorder="1" applyAlignment="1"/>
    <xf numFmtId="2" fontId="5" fillId="0" borderId="42" xfId="0" applyNumberFormat="1" applyFont="1" applyBorder="1" applyAlignment="1">
      <alignment horizontal="right"/>
    </xf>
    <xf numFmtId="10" fontId="7" fillId="0" borderId="20" xfId="0" applyNumberFormat="1" applyFont="1" applyBorder="1"/>
    <xf numFmtId="4" fontId="7" fillId="0" borderId="42" xfId="0" applyNumberFormat="1" applyFont="1" applyBorder="1"/>
    <xf numFmtId="4" fontId="4" fillId="0" borderId="0" xfId="0" applyNumberFormat="1" applyFont="1" applyFill="1" applyBorder="1"/>
    <xf numFmtId="164" fontId="8" fillId="0" borderId="0" xfId="1" applyNumberFormat="1" applyFont="1" applyFill="1" applyBorder="1" applyAlignment="1" applyProtection="1">
      <alignment horizontal="center" vertical="center" shrinkToFit="1"/>
    </xf>
    <xf numFmtId="164" fontId="8" fillId="0" borderId="0" xfId="1" applyNumberFormat="1" applyFont="1" applyFill="1" applyBorder="1" applyAlignment="1" applyProtection="1">
      <alignment horizontal="right" vertical="center" shrinkToFit="1"/>
    </xf>
    <xf numFmtId="0" fontId="3" fillId="0" borderId="3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10" fontId="4" fillId="0" borderId="20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0" fontId="0" fillId="0" borderId="12" xfId="0" applyNumberFormat="1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4" xfId="0" applyFont="1" applyBorder="1" applyAlignment="1">
      <alignment horizontal="right"/>
    </xf>
  </cellXfs>
  <cellStyles count="2">
    <cellStyle name="Normal" xfId="0" builtinId="0"/>
    <cellStyle name="Vírgula" xfId="1" builtinId="3"/>
  </cellStyles>
  <dxfs count="6"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485774</xdr:colOff>
      <xdr:row>1</xdr:row>
      <xdr:rowOff>31175</xdr:rowOff>
    </xdr:from>
    <xdr:to>
      <xdr:col>16</xdr:col>
      <xdr:colOff>682324</xdr:colOff>
      <xdr:row>5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5524" y="221675"/>
          <a:ext cx="949025" cy="86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457201</xdr:colOff>
      <xdr:row>1</xdr:row>
      <xdr:rowOff>19050</xdr:rowOff>
    </xdr:from>
    <xdr:to>
      <xdr:col>14</xdr:col>
      <xdr:colOff>495301</xdr:colOff>
      <xdr:row>5</xdr:row>
      <xdr:rowOff>63241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3401" y="209550"/>
          <a:ext cx="752475" cy="80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7"/>
  <sheetViews>
    <sheetView showGridLines="0" tabSelected="1" zoomScaleNormal="100" workbookViewId="0">
      <selection activeCell="R37" sqref="R37"/>
    </sheetView>
  </sheetViews>
  <sheetFormatPr defaultRowHeight="12.75" x14ac:dyDescent="0.2"/>
  <cols>
    <col min="1" max="1" width="5.28515625" style="22" customWidth="1"/>
    <col min="2" max="2" width="6.7109375" style="22" customWidth="1"/>
    <col min="3" max="6" width="7.7109375" style="22" customWidth="1"/>
    <col min="7" max="7" width="8.28515625" style="22" customWidth="1"/>
    <col min="8" max="19" width="11.28515625" style="22" customWidth="1"/>
    <col min="20" max="20" width="9.140625" style="22"/>
    <col min="21" max="21" width="12.7109375" style="23" bestFit="1" customWidth="1"/>
    <col min="22" max="23" width="9.140625" style="22"/>
    <col min="24" max="24" width="15" style="22" customWidth="1"/>
    <col min="25" max="25" width="11" style="22" customWidth="1"/>
    <col min="26" max="26" width="10.85546875" style="22" customWidth="1"/>
    <col min="27" max="16384" width="9.140625" style="22"/>
  </cols>
  <sheetData>
    <row r="1" spans="2:28" ht="13.5" thickBot="1" x14ac:dyDescent="0.25"/>
    <row r="2" spans="2:28" x14ac:dyDescent="0.2">
      <c r="B2" s="60" t="s">
        <v>39</v>
      </c>
      <c r="C2" s="61"/>
      <c r="D2" s="61"/>
      <c r="E2" s="61"/>
      <c r="F2" s="61"/>
      <c r="G2" s="61"/>
      <c r="H2" s="61"/>
      <c r="I2" s="62"/>
      <c r="J2" s="63"/>
      <c r="K2" s="63"/>
      <c r="L2" s="63"/>
      <c r="M2" s="63"/>
      <c r="N2" s="63"/>
      <c r="O2" s="63"/>
      <c r="P2" s="63"/>
      <c r="Q2" s="64"/>
      <c r="W2" s="22">
        <f>3.09/2</f>
        <v>1.5449999999999999</v>
      </c>
    </row>
    <row r="3" spans="2:28" x14ac:dyDescent="0.2">
      <c r="B3" s="65" t="s">
        <v>0</v>
      </c>
      <c r="C3" s="24"/>
      <c r="D3" s="24"/>
      <c r="E3" s="24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66"/>
      <c r="R3" s="25"/>
      <c r="S3" s="25"/>
    </row>
    <row r="4" spans="2:28" x14ac:dyDescent="0.2">
      <c r="B4" s="67" t="s">
        <v>40</v>
      </c>
      <c r="C4" s="26"/>
      <c r="D4" s="27"/>
      <c r="E4" s="27"/>
      <c r="F4" s="28"/>
      <c r="G4" s="29"/>
      <c r="H4" s="29"/>
      <c r="I4" s="30"/>
      <c r="J4" s="25"/>
      <c r="K4" s="25"/>
      <c r="L4" s="25"/>
      <c r="M4" s="25"/>
      <c r="N4" s="25"/>
      <c r="O4" s="25"/>
      <c r="P4" s="25"/>
      <c r="Q4" s="66"/>
      <c r="R4" s="25"/>
      <c r="S4" s="25"/>
    </row>
    <row r="5" spans="2:28" ht="15" x14ac:dyDescent="0.2">
      <c r="B5" s="65" t="s">
        <v>41</v>
      </c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66"/>
      <c r="R5" s="25"/>
      <c r="S5" s="25"/>
    </row>
    <row r="6" spans="2:28" ht="13.5" thickBot="1" x14ac:dyDescent="0.25">
      <c r="B6" s="87" t="s">
        <v>42</v>
      </c>
      <c r="C6" s="88"/>
      <c r="D6" s="88"/>
      <c r="E6" s="88"/>
      <c r="F6" s="68"/>
      <c r="G6" s="69"/>
      <c r="H6" s="69"/>
      <c r="I6" s="70"/>
      <c r="J6" s="59"/>
      <c r="K6" s="71"/>
      <c r="L6" s="71"/>
      <c r="M6" s="59"/>
      <c r="N6" s="59"/>
      <c r="O6" s="59"/>
      <c r="P6" s="59"/>
      <c r="Q6" s="72"/>
      <c r="R6" s="25"/>
      <c r="S6" s="25"/>
    </row>
    <row r="7" spans="2:28" ht="13.5" thickBot="1" x14ac:dyDescent="0.25">
      <c r="B7" s="80"/>
      <c r="C7" s="89"/>
      <c r="D7" s="90"/>
      <c r="E7" s="90"/>
      <c r="F7" s="91"/>
      <c r="G7" s="81"/>
      <c r="H7" s="127" t="s">
        <v>31</v>
      </c>
      <c r="I7" s="127"/>
      <c r="J7" s="123" t="s">
        <v>32</v>
      </c>
      <c r="K7" s="123"/>
      <c r="L7" s="125" t="s">
        <v>38</v>
      </c>
      <c r="M7" s="126"/>
      <c r="N7" s="123" t="s">
        <v>43</v>
      </c>
      <c r="O7" s="123"/>
      <c r="P7" s="123" t="s">
        <v>26</v>
      </c>
      <c r="Q7" s="124"/>
      <c r="R7" s="25"/>
      <c r="S7" s="25"/>
    </row>
    <row r="8" spans="2:28" s="34" customFormat="1" x14ac:dyDescent="0.2">
      <c r="B8" s="96" t="s">
        <v>3</v>
      </c>
      <c r="C8" s="92" t="s">
        <v>29</v>
      </c>
      <c r="D8" s="93"/>
      <c r="E8" s="93"/>
      <c r="F8" s="93"/>
      <c r="G8" s="31" t="s">
        <v>4</v>
      </c>
      <c r="H8" s="32"/>
      <c r="I8" s="32"/>
      <c r="J8" s="32"/>
      <c r="K8" s="32"/>
      <c r="L8" s="32"/>
      <c r="M8" s="32"/>
      <c r="N8" s="32"/>
      <c r="O8" s="32"/>
      <c r="P8" s="32"/>
      <c r="Q8" s="48"/>
      <c r="R8" s="33"/>
      <c r="S8" s="33"/>
      <c r="U8" s="35"/>
    </row>
    <row r="9" spans="2:28" ht="13.5" thickBot="1" x14ac:dyDescent="0.25">
      <c r="B9" s="97"/>
      <c r="C9" s="94"/>
      <c r="D9" s="95"/>
      <c r="E9" s="95"/>
      <c r="F9" s="95"/>
      <c r="G9" s="49" t="s">
        <v>5</v>
      </c>
      <c r="H9" s="50"/>
      <c r="I9" s="50"/>
      <c r="J9" s="50"/>
      <c r="K9" s="50"/>
      <c r="L9" s="50"/>
      <c r="M9" s="50"/>
      <c r="N9" s="50"/>
      <c r="O9" s="50"/>
      <c r="P9" s="50"/>
      <c r="Q9" s="51"/>
      <c r="R9" s="25"/>
      <c r="S9" s="25"/>
      <c r="V9" s="36"/>
      <c r="W9" s="36"/>
      <c r="X9" s="84"/>
      <c r="Y9" s="36"/>
      <c r="Z9" s="36"/>
    </row>
    <row r="10" spans="2:28" x14ac:dyDescent="0.2">
      <c r="B10" s="98">
        <v>1</v>
      </c>
      <c r="C10" s="110" t="s">
        <v>33</v>
      </c>
      <c r="D10" s="111"/>
      <c r="E10" s="111"/>
      <c r="F10" s="112"/>
      <c r="G10" s="102">
        <f>Z10</f>
        <v>0.22348101699778375</v>
      </c>
      <c r="H10" s="44">
        <f>G10*0.5</f>
        <v>0.11174050849889187</v>
      </c>
      <c r="I10" s="44">
        <f>G10-H10</f>
        <v>0.11174050849889187</v>
      </c>
      <c r="J10" s="44"/>
      <c r="K10" s="44"/>
      <c r="L10" s="44"/>
      <c r="M10" s="44"/>
      <c r="N10" s="44"/>
      <c r="O10" s="44"/>
      <c r="P10" s="44">
        <f>SUM(H10:O10)</f>
        <v>0.22348101699778375</v>
      </c>
      <c r="Q10" s="45"/>
      <c r="R10" s="37"/>
      <c r="S10" s="37"/>
      <c r="V10" s="36">
        <v>1</v>
      </c>
      <c r="W10" s="36"/>
      <c r="X10" s="84">
        <v>77997.55</v>
      </c>
      <c r="Y10" s="36"/>
      <c r="Z10" s="23">
        <f>X10/$X$42</f>
        <v>0.22348101699778375</v>
      </c>
      <c r="AA10" s="36"/>
    </row>
    <row r="11" spans="2:28" ht="13.5" thickBot="1" x14ac:dyDescent="0.25">
      <c r="B11" s="97"/>
      <c r="C11" s="99"/>
      <c r="D11" s="100"/>
      <c r="E11" s="100"/>
      <c r="F11" s="101"/>
      <c r="G11" s="103"/>
      <c r="H11" s="46">
        <f>ROUND(X10/2,2)</f>
        <v>38998.78</v>
      </c>
      <c r="I11" s="46">
        <f>X10-H11</f>
        <v>38998.770000000004</v>
      </c>
      <c r="J11" s="46"/>
      <c r="K11" s="46"/>
      <c r="L11" s="46"/>
      <c r="M11" s="46"/>
      <c r="N11" s="46"/>
      <c r="O11" s="46"/>
      <c r="P11" s="46">
        <f t="shared" ref="P11:P40" si="0">SUM(H11:O11)</f>
        <v>77997.55</v>
      </c>
      <c r="Q11" s="47"/>
      <c r="R11" s="25"/>
      <c r="S11" s="25"/>
      <c r="V11" s="36"/>
      <c r="W11" s="36"/>
      <c r="X11" s="84"/>
      <c r="Y11" s="36"/>
      <c r="Z11" s="23"/>
      <c r="AA11" s="36">
        <f>ROUND(P12-X11,2)</f>
        <v>0.17</v>
      </c>
    </row>
    <row r="12" spans="2:28" x14ac:dyDescent="0.2">
      <c r="B12" s="98">
        <f>B10+1</f>
        <v>2</v>
      </c>
      <c r="C12" s="110" t="s">
        <v>34</v>
      </c>
      <c r="D12" s="111"/>
      <c r="E12" s="111"/>
      <c r="F12" s="112"/>
      <c r="G12" s="102">
        <f>Z12</f>
        <v>0.17290323882014705</v>
      </c>
      <c r="H12" s="44">
        <f>G12*0.5</f>
        <v>8.6451619410073524E-2</v>
      </c>
      <c r="I12" s="44">
        <f>G12*0.5</f>
        <v>8.6451619410073524E-2</v>
      </c>
      <c r="J12" s="44"/>
      <c r="K12" s="44"/>
      <c r="L12" s="44"/>
      <c r="M12" s="44"/>
      <c r="N12" s="44"/>
      <c r="O12" s="44"/>
      <c r="P12" s="44">
        <f t="shared" si="0"/>
        <v>0.17290323882014705</v>
      </c>
      <c r="Q12" s="45"/>
      <c r="R12" s="37"/>
      <c r="S12" s="37"/>
      <c r="V12" s="36">
        <v>1</v>
      </c>
      <c r="W12" s="36"/>
      <c r="X12" s="84">
        <v>60345.3</v>
      </c>
      <c r="Y12" s="36"/>
      <c r="Z12" s="23">
        <f t="shared" ref="Z12:Z22" si="1">X12/$X$42</f>
        <v>0.17290323882014705</v>
      </c>
      <c r="AA12" s="36">
        <f t="shared" ref="AA12:AA38" si="2">ROUND(P13-X12,2)</f>
        <v>0</v>
      </c>
    </row>
    <row r="13" spans="2:28" ht="13.5" thickBot="1" x14ac:dyDescent="0.25">
      <c r="B13" s="97"/>
      <c r="C13" s="99"/>
      <c r="D13" s="100"/>
      <c r="E13" s="100"/>
      <c r="F13" s="101"/>
      <c r="G13" s="103"/>
      <c r="H13" s="46">
        <f>ROUND(X12*0.5,2)</f>
        <v>30172.65</v>
      </c>
      <c r="I13" s="46">
        <f>ROUND(X12-H13,2)</f>
        <v>30172.65</v>
      </c>
      <c r="J13" s="46"/>
      <c r="K13" s="46"/>
      <c r="L13" s="46"/>
      <c r="M13" s="46"/>
      <c r="N13" s="46"/>
      <c r="O13" s="46"/>
      <c r="P13" s="46">
        <f t="shared" si="0"/>
        <v>60345.3</v>
      </c>
      <c r="Q13" s="47"/>
      <c r="R13" s="25"/>
      <c r="S13" s="25"/>
      <c r="V13" s="36"/>
      <c r="W13" s="36"/>
      <c r="X13" s="84"/>
      <c r="Y13" s="36"/>
      <c r="Z13" s="23"/>
      <c r="AA13" s="36">
        <f t="shared" si="2"/>
        <v>0.1</v>
      </c>
    </row>
    <row r="14" spans="2:28" ht="15" x14ac:dyDescent="0.2">
      <c r="B14" s="98">
        <f t="shared" ref="B14" si="3">B12+1</f>
        <v>3</v>
      </c>
      <c r="C14" s="110" t="s">
        <v>35</v>
      </c>
      <c r="D14" s="111"/>
      <c r="E14" s="111"/>
      <c r="F14" s="112"/>
      <c r="G14" s="102">
        <f>Z14</f>
        <v>9.8437368781362986E-2</v>
      </c>
      <c r="H14" s="44">
        <f>G14*0.5</f>
        <v>4.9218684390681493E-2</v>
      </c>
      <c r="I14" s="44">
        <f>G14-H14</f>
        <v>4.9218684390681493E-2</v>
      </c>
      <c r="J14" s="44"/>
      <c r="K14" s="44"/>
      <c r="L14" s="44"/>
      <c r="M14" s="44"/>
      <c r="N14" s="44"/>
      <c r="O14" s="44"/>
      <c r="P14" s="44">
        <f t="shared" si="0"/>
        <v>9.8437368781362986E-2</v>
      </c>
      <c r="Q14" s="45"/>
      <c r="R14" s="37"/>
      <c r="S14" s="37"/>
      <c r="V14" s="36">
        <v>3</v>
      </c>
      <c r="W14" s="36"/>
      <c r="X14" s="85">
        <v>34355.82</v>
      </c>
      <c r="Y14" s="36"/>
      <c r="Z14" s="23">
        <f t="shared" si="1"/>
        <v>9.8437368781362986E-2</v>
      </c>
      <c r="AA14" s="36">
        <f t="shared" si="2"/>
        <v>0</v>
      </c>
    </row>
    <row r="15" spans="2:28" ht="13.5" thickBot="1" x14ac:dyDescent="0.25">
      <c r="B15" s="97"/>
      <c r="C15" s="99"/>
      <c r="D15" s="100"/>
      <c r="E15" s="100"/>
      <c r="F15" s="101"/>
      <c r="G15" s="103"/>
      <c r="H15" s="46">
        <f>ROUND(0.5*X14,2)</f>
        <v>17177.91</v>
      </c>
      <c r="I15" s="46">
        <f>H15</f>
        <v>17177.91</v>
      </c>
      <c r="J15" s="46"/>
      <c r="K15" s="46"/>
      <c r="L15" s="46"/>
      <c r="M15" s="46"/>
      <c r="N15" s="46"/>
      <c r="O15" s="46"/>
      <c r="P15" s="46">
        <f t="shared" si="0"/>
        <v>34355.82</v>
      </c>
      <c r="Q15" s="47"/>
      <c r="R15" s="25"/>
      <c r="S15" s="25"/>
      <c r="V15" s="36"/>
      <c r="W15" s="36"/>
      <c r="X15" s="84"/>
      <c r="Y15" s="36"/>
      <c r="Z15" s="23"/>
      <c r="AA15" s="36">
        <f t="shared" si="2"/>
        <v>0.02</v>
      </c>
    </row>
    <row r="16" spans="2:28" x14ac:dyDescent="0.2">
      <c r="B16" s="98">
        <f t="shared" ref="B16:B38" si="4">B14+1</f>
        <v>4</v>
      </c>
      <c r="C16" s="110" t="s">
        <v>30</v>
      </c>
      <c r="D16" s="111"/>
      <c r="E16" s="111"/>
      <c r="F16" s="112"/>
      <c r="G16" s="102">
        <f>Z16</f>
        <v>2.3008093390034731E-2</v>
      </c>
      <c r="H16" s="44">
        <f>G16*0.25</f>
        <v>5.7520233475086826E-3</v>
      </c>
      <c r="I16" s="44">
        <f>G16*0.25</f>
        <v>5.7520233475086826E-3</v>
      </c>
      <c r="J16" s="44">
        <f>G16*0.25</f>
        <v>5.7520233475086826E-3</v>
      </c>
      <c r="K16" s="52">
        <f>G16-(H16+I16+J16)</f>
        <v>5.7520233475086835E-3</v>
      </c>
      <c r="L16" s="44"/>
      <c r="M16" s="44"/>
      <c r="N16" s="44"/>
      <c r="O16" s="44"/>
      <c r="P16" s="44">
        <f t="shared" si="0"/>
        <v>2.3008093390034731E-2</v>
      </c>
      <c r="Q16" s="53"/>
      <c r="R16" s="37"/>
      <c r="S16" s="37"/>
      <c r="V16" s="36">
        <v>4</v>
      </c>
      <c r="W16" s="36"/>
      <c r="X16" s="84">
        <v>8030.1</v>
      </c>
      <c r="Y16" s="36"/>
      <c r="Z16" s="23">
        <f t="shared" si="1"/>
        <v>2.3008093390034731E-2</v>
      </c>
      <c r="AA16" s="36">
        <f t="shared" si="2"/>
        <v>0</v>
      </c>
      <c r="AB16" s="23"/>
    </row>
    <row r="17" spans="2:28" ht="13.5" thickBot="1" x14ac:dyDescent="0.25">
      <c r="B17" s="97"/>
      <c r="C17" s="99"/>
      <c r="D17" s="100"/>
      <c r="E17" s="100"/>
      <c r="F17" s="101"/>
      <c r="G17" s="103"/>
      <c r="H17" s="46">
        <f>ROUND($X$16*0.25,2)</f>
        <v>2007.53</v>
      </c>
      <c r="I17" s="46">
        <f t="shared" ref="I17:J17" si="5">ROUND($X$16*0.25,2)</f>
        <v>2007.53</v>
      </c>
      <c r="J17" s="46">
        <f t="shared" si="5"/>
        <v>2007.53</v>
      </c>
      <c r="K17" s="46">
        <f>X16-(H17+I17+J17)</f>
        <v>2007.5100000000002</v>
      </c>
      <c r="L17" s="46"/>
      <c r="M17" s="46"/>
      <c r="N17" s="46"/>
      <c r="O17" s="46"/>
      <c r="P17" s="46">
        <f t="shared" si="0"/>
        <v>8030.1</v>
      </c>
      <c r="Q17" s="47"/>
      <c r="R17" s="25"/>
      <c r="S17" s="25"/>
      <c r="V17" s="36"/>
      <c r="W17" s="36"/>
      <c r="X17" s="84"/>
      <c r="Y17" s="36"/>
      <c r="Z17" s="23"/>
      <c r="AA17" s="36">
        <f t="shared" si="2"/>
        <v>0.39</v>
      </c>
    </row>
    <row r="18" spans="2:28" ht="15" x14ac:dyDescent="0.2">
      <c r="B18" s="98">
        <f t="shared" si="4"/>
        <v>5</v>
      </c>
      <c r="C18" s="110" t="s">
        <v>36</v>
      </c>
      <c r="D18" s="111"/>
      <c r="E18" s="111"/>
      <c r="F18" s="112"/>
      <c r="G18" s="102">
        <f>Z18</f>
        <v>0.39312663115823787</v>
      </c>
      <c r="H18" s="44">
        <f>$G$18*0.25</f>
        <v>9.8281657789559468E-2</v>
      </c>
      <c r="I18" s="44">
        <f t="shared" ref="I18:K18" si="6">$G$18*0.25</f>
        <v>9.8281657789559468E-2</v>
      </c>
      <c r="J18" s="44">
        <f t="shared" si="6"/>
        <v>9.8281657789559468E-2</v>
      </c>
      <c r="K18" s="44">
        <f t="shared" si="6"/>
        <v>9.8281657789559468E-2</v>
      </c>
      <c r="L18" s="44"/>
      <c r="M18" s="44"/>
      <c r="N18" s="44"/>
      <c r="O18" s="44"/>
      <c r="P18" s="44">
        <f t="shared" si="0"/>
        <v>0.39312663115823787</v>
      </c>
      <c r="Q18" s="53"/>
      <c r="R18" s="37"/>
      <c r="S18" s="37"/>
      <c r="V18" s="36">
        <v>5</v>
      </c>
      <c r="W18" s="36"/>
      <c r="X18" s="86">
        <v>137205.9</v>
      </c>
      <c r="Y18" s="36"/>
      <c r="Z18" s="23">
        <f t="shared" si="1"/>
        <v>0.39312663115823787</v>
      </c>
      <c r="AA18" s="36">
        <f t="shared" si="2"/>
        <v>0.02</v>
      </c>
    </row>
    <row r="19" spans="2:28" ht="13.5" thickBot="1" x14ac:dyDescent="0.25">
      <c r="B19" s="97"/>
      <c r="C19" s="99"/>
      <c r="D19" s="100"/>
      <c r="E19" s="100"/>
      <c r="F19" s="101"/>
      <c r="G19" s="103"/>
      <c r="H19" s="46">
        <f>ROUND($X$18*0.25,2)</f>
        <v>34301.480000000003</v>
      </c>
      <c r="I19" s="46">
        <f t="shared" ref="I19:K19" si="7">ROUND($X$18*0.25,2)</f>
        <v>34301.480000000003</v>
      </c>
      <c r="J19" s="46">
        <f t="shared" si="7"/>
        <v>34301.480000000003</v>
      </c>
      <c r="K19" s="46">
        <f t="shared" si="7"/>
        <v>34301.480000000003</v>
      </c>
      <c r="L19" s="46"/>
      <c r="M19" s="46"/>
      <c r="N19" s="46"/>
      <c r="O19" s="46"/>
      <c r="P19" s="46">
        <f t="shared" si="0"/>
        <v>137205.92000000001</v>
      </c>
      <c r="Q19" s="47"/>
      <c r="R19" s="25"/>
      <c r="S19" s="25"/>
      <c r="V19" s="36"/>
      <c r="W19" s="36"/>
      <c r="X19" s="84"/>
      <c r="Y19" s="36"/>
      <c r="Z19" s="23"/>
      <c r="AA19" s="36">
        <f t="shared" si="2"/>
        <v>0.09</v>
      </c>
    </row>
    <row r="20" spans="2:28" ht="15" x14ac:dyDescent="0.2">
      <c r="B20" s="98">
        <f t="shared" si="4"/>
        <v>6</v>
      </c>
      <c r="C20" s="110" t="s">
        <v>37</v>
      </c>
      <c r="D20" s="111"/>
      <c r="E20" s="111"/>
      <c r="F20" s="112"/>
      <c r="G20" s="102">
        <f>Z20</f>
        <v>8.9043650852433501E-2</v>
      </c>
      <c r="H20" s="44"/>
      <c r="I20" s="44"/>
      <c r="J20" s="44"/>
      <c r="K20" s="44">
        <f>G20</f>
        <v>8.9043650852433501E-2</v>
      </c>
      <c r="L20" s="44"/>
      <c r="M20" s="44"/>
      <c r="N20" s="44"/>
      <c r="O20" s="44"/>
      <c r="P20" s="44">
        <f t="shared" si="0"/>
        <v>8.9043650852433501E-2</v>
      </c>
      <c r="Q20" s="53"/>
      <c r="R20" s="37"/>
      <c r="S20" s="37"/>
      <c r="V20" s="36">
        <v>6</v>
      </c>
      <c r="W20" s="36"/>
      <c r="X20" s="86">
        <v>31077.3</v>
      </c>
      <c r="Y20" s="36"/>
      <c r="Z20" s="23">
        <f t="shared" si="1"/>
        <v>8.9043650852433501E-2</v>
      </c>
      <c r="AA20" s="36">
        <f t="shared" si="2"/>
        <v>0</v>
      </c>
    </row>
    <row r="21" spans="2:28" ht="13.5" thickBot="1" x14ac:dyDescent="0.25">
      <c r="B21" s="97"/>
      <c r="C21" s="99"/>
      <c r="D21" s="100"/>
      <c r="E21" s="100"/>
      <c r="F21" s="101"/>
      <c r="G21" s="103"/>
      <c r="H21" s="46"/>
      <c r="I21" s="46"/>
      <c r="J21" s="46"/>
      <c r="K21" s="46">
        <f>X20</f>
        <v>31077.3</v>
      </c>
      <c r="L21" s="46"/>
      <c r="M21" s="46"/>
      <c r="N21" s="46"/>
      <c r="O21" s="46"/>
      <c r="P21" s="46">
        <f t="shared" si="0"/>
        <v>31077.3</v>
      </c>
      <c r="Q21" s="47"/>
      <c r="R21" s="25"/>
      <c r="S21" s="25"/>
      <c r="V21" s="36"/>
      <c r="W21" s="36"/>
      <c r="X21" s="36"/>
      <c r="Y21" s="36"/>
      <c r="Z21" s="23"/>
      <c r="AA21" s="36">
        <f t="shared" si="2"/>
        <v>0</v>
      </c>
    </row>
    <row r="22" spans="2:28" x14ac:dyDescent="0.2">
      <c r="B22" s="98">
        <f t="shared" si="4"/>
        <v>7</v>
      </c>
      <c r="C22" s="110"/>
      <c r="D22" s="111"/>
      <c r="E22" s="111"/>
      <c r="F22" s="112"/>
      <c r="G22" s="102"/>
      <c r="H22" s="44"/>
      <c r="I22" s="44"/>
      <c r="J22" s="44"/>
      <c r="K22" s="44"/>
      <c r="L22" s="44"/>
      <c r="M22" s="52"/>
      <c r="N22" s="44"/>
      <c r="O22" s="44"/>
      <c r="P22" s="44">
        <f t="shared" si="0"/>
        <v>0</v>
      </c>
      <c r="Q22" s="53"/>
      <c r="R22" s="37"/>
      <c r="S22" s="37"/>
      <c r="V22" s="36"/>
      <c r="W22" s="36"/>
      <c r="X22" s="36"/>
      <c r="Y22" s="36"/>
      <c r="Z22" s="23">
        <f t="shared" si="1"/>
        <v>0</v>
      </c>
      <c r="AA22" s="36">
        <f t="shared" si="2"/>
        <v>0</v>
      </c>
      <c r="AB22" s="23"/>
    </row>
    <row r="23" spans="2:28" ht="13.5" thickBot="1" x14ac:dyDescent="0.25">
      <c r="B23" s="97"/>
      <c r="C23" s="99"/>
      <c r="D23" s="100"/>
      <c r="E23" s="100"/>
      <c r="F23" s="101"/>
      <c r="G23" s="103"/>
      <c r="H23" s="46"/>
      <c r="I23" s="46"/>
      <c r="J23" s="46"/>
      <c r="K23" s="46"/>
      <c r="L23" s="46"/>
      <c r="M23" s="46"/>
      <c r="N23" s="46"/>
      <c r="O23" s="46"/>
      <c r="P23" s="54">
        <f t="shared" si="0"/>
        <v>0</v>
      </c>
      <c r="Q23" s="47"/>
      <c r="R23" s="25"/>
      <c r="S23" s="25"/>
      <c r="V23" s="36"/>
      <c r="W23" s="36"/>
      <c r="X23" s="36"/>
      <c r="Y23" s="36"/>
      <c r="Z23" s="23"/>
      <c r="AA23" s="36">
        <f t="shared" si="2"/>
        <v>0</v>
      </c>
    </row>
    <row r="24" spans="2:28" x14ac:dyDescent="0.2">
      <c r="B24" s="98">
        <f t="shared" si="4"/>
        <v>8</v>
      </c>
      <c r="C24" s="110"/>
      <c r="D24" s="111"/>
      <c r="E24" s="111"/>
      <c r="F24" s="112"/>
      <c r="G24" s="102"/>
      <c r="H24" s="44"/>
      <c r="I24" s="44"/>
      <c r="J24" s="44"/>
      <c r="K24" s="44"/>
      <c r="L24" s="44"/>
      <c r="M24" s="44"/>
      <c r="N24" s="44"/>
      <c r="O24" s="44"/>
      <c r="P24" s="44">
        <f t="shared" si="0"/>
        <v>0</v>
      </c>
      <c r="Q24" s="53"/>
      <c r="R24" s="37"/>
      <c r="S24" s="37"/>
      <c r="V24" s="36"/>
      <c r="W24" s="36"/>
      <c r="X24" s="36"/>
      <c r="Y24" s="36"/>
      <c r="Z24" s="23"/>
      <c r="AA24" s="36">
        <f t="shared" si="2"/>
        <v>0</v>
      </c>
    </row>
    <row r="25" spans="2:28" ht="13.5" thickBot="1" x14ac:dyDescent="0.25">
      <c r="B25" s="97"/>
      <c r="C25" s="99"/>
      <c r="D25" s="100"/>
      <c r="E25" s="100"/>
      <c r="F25" s="101"/>
      <c r="G25" s="103"/>
      <c r="H25" s="46"/>
      <c r="I25" s="46"/>
      <c r="J25" s="46"/>
      <c r="K25" s="46"/>
      <c r="L25" s="46"/>
      <c r="M25" s="46"/>
      <c r="N25" s="46"/>
      <c r="O25" s="46"/>
      <c r="P25" s="46">
        <f t="shared" si="0"/>
        <v>0</v>
      </c>
      <c r="Q25" s="47"/>
      <c r="R25" s="25"/>
      <c r="S25" s="25"/>
      <c r="V25" s="36"/>
      <c r="W25" s="36"/>
      <c r="X25" s="36"/>
      <c r="Y25" s="36"/>
      <c r="Z25" s="23"/>
      <c r="AA25" s="36">
        <f t="shared" si="2"/>
        <v>0</v>
      </c>
    </row>
    <row r="26" spans="2:28" x14ac:dyDescent="0.2">
      <c r="B26" s="98">
        <f t="shared" si="4"/>
        <v>9</v>
      </c>
      <c r="C26" s="110"/>
      <c r="D26" s="111"/>
      <c r="E26" s="111"/>
      <c r="F26" s="112"/>
      <c r="G26" s="102"/>
      <c r="H26" s="44"/>
      <c r="I26" s="44"/>
      <c r="J26" s="44"/>
      <c r="K26" s="44"/>
      <c r="L26" s="44"/>
      <c r="M26" s="44"/>
      <c r="N26" s="44"/>
      <c r="O26" s="44"/>
      <c r="P26" s="44">
        <f t="shared" si="0"/>
        <v>0</v>
      </c>
      <c r="Q26" s="53"/>
      <c r="R26" s="37"/>
      <c r="S26" s="37"/>
      <c r="V26" s="36"/>
      <c r="W26" s="36"/>
      <c r="X26" s="36"/>
      <c r="Y26" s="36"/>
      <c r="Z26" s="23"/>
      <c r="AA26" s="36">
        <f t="shared" si="2"/>
        <v>0</v>
      </c>
    </row>
    <row r="27" spans="2:28" ht="13.5" thickBot="1" x14ac:dyDescent="0.25">
      <c r="B27" s="97"/>
      <c r="C27" s="99"/>
      <c r="D27" s="100"/>
      <c r="E27" s="100"/>
      <c r="F27" s="101"/>
      <c r="G27" s="103"/>
      <c r="H27" s="46"/>
      <c r="I27" s="46"/>
      <c r="J27" s="46"/>
      <c r="K27" s="46"/>
      <c r="L27" s="46"/>
      <c r="M27" s="46"/>
      <c r="N27" s="46"/>
      <c r="O27" s="46"/>
      <c r="P27" s="46">
        <f t="shared" si="0"/>
        <v>0</v>
      </c>
      <c r="Q27" s="47"/>
      <c r="R27" s="25"/>
      <c r="S27" s="25"/>
      <c r="V27" s="36"/>
      <c r="W27" s="36"/>
      <c r="X27" s="36"/>
      <c r="Y27" s="36"/>
      <c r="Z27" s="23"/>
      <c r="AA27" s="36">
        <f t="shared" si="2"/>
        <v>0</v>
      </c>
    </row>
    <row r="28" spans="2:28" x14ac:dyDescent="0.2">
      <c r="B28" s="98">
        <f t="shared" si="4"/>
        <v>10</v>
      </c>
      <c r="C28" s="55"/>
      <c r="D28" s="55"/>
      <c r="E28" s="55"/>
      <c r="F28" s="56"/>
      <c r="G28" s="102"/>
      <c r="H28" s="44"/>
      <c r="I28" s="44"/>
      <c r="J28" s="44"/>
      <c r="K28" s="44"/>
      <c r="L28" s="44"/>
      <c r="M28" s="44"/>
      <c r="N28" s="44"/>
      <c r="O28" s="44"/>
      <c r="P28" s="44">
        <f t="shared" si="0"/>
        <v>0</v>
      </c>
      <c r="Q28" s="53"/>
      <c r="R28" s="25"/>
      <c r="S28" s="25"/>
      <c r="V28" s="36"/>
      <c r="W28" s="36"/>
      <c r="X28" s="36"/>
      <c r="Y28" s="36"/>
      <c r="Z28" s="23"/>
      <c r="AA28" s="36">
        <f t="shared" si="2"/>
        <v>0</v>
      </c>
    </row>
    <row r="29" spans="2:28" ht="13.5" thickBot="1" x14ac:dyDescent="0.25">
      <c r="B29" s="97"/>
      <c r="C29" s="57"/>
      <c r="D29" s="57"/>
      <c r="E29" s="57"/>
      <c r="F29" s="58"/>
      <c r="G29" s="103"/>
      <c r="H29" s="46"/>
      <c r="I29" s="46"/>
      <c r="J29" s="46"/>
      <c r="K29" s="46"/>
      <c r="L29" s="46"/>
      <c r="M29" s="46"/>
      <c r="N29" s="46"/>
      <c r="O29" s="46"/>
      <c r="P29" s="46">
        <f t="shared" si="0"/>
        <v>0</v>
      </c>
      <c r="Q29" s="47"/>
      <c r="R29" s="25"/>
      <c r="S29" s="25"/>
      <c r="V29" s="36"/>
      <c r="W29" s="36"/>
      <c r="X29" s="36"/>
      <c r="Y29" s="36"/>
      <c r="Z29" s="23"/>
      <c r="AA29" s="36">
        <f t="shared" si="2"/>
        <v>0</v>
      </c>
    </row>
    <row r="30" spans="2:28" x14ac:dyDescent="0.2">
      <c r="B30" s="98">
        <f t="shared" si="4"/>
        <v>11</v>
      </c>
      <c r="C30" s="104"/>
      <c r="D30" s="105"/>
      <c r="E30" s="105"/>
      <c r="F30" s="106"/>
      <c r="G30" s="102"/>
      <c r="H30" s="44"/>
      <c r="I30" s="44"/>
      <c r="J30" s="44"/>
      <c r="K30" s="44"/>
      <c r="L30" s="44"/>
      <c r="M30" s="44"/>
      <c r="N30" s="44"/>
      <c r="O30" s="44"/>
      <c r="P30" s="44">
        <f t="shared" si="0"/>
        <v>0</v>
      </c>
      <c r="Q30" s="53"/>
      <c r="R30" s="25"/>
      <c r="S30" s="25"/>
      <c r="V30" s="36"/>
      <c r="W30" s="36"/>
      <c r="X30" s="36"/>
      <c r="Y30" s="36"/>
      <c r="Z30" s="23"/>
      <c r="AA30" s="36">
        <f t="shared" si="2"/>
        <v>0</v>
      </c>
    </row>
    <row r="31" spans="2:28" ht="13.5" thickBot="1" x14ac:dyDescent="0.25">
      <c r="B31" s="97"/>
      <c r="C31" s="107"/>
      <c r="D31" s="108"/>
      <c r="E31" s="108"/>
      <c r="F31" s="109"/>
      <c r="G31" s="103"/>
      <c r="H31" s="46"/>
      <c r="I31" s="46"/>
      <c r="J31" s="46"/>
      <c r="K31" s="46"/>
      <c r="L31" s="46"/>
      <c r="M31" s="46"/>
      <c r="N31" s="46"/>
      <c r="O31" s="46"/>
      <c r="P31" s="54">
        <f t="shared" si="0"/>
        <v>0</v>
      </c>
      <c r="Q31" s="47"/>
      <c r="R31" s="25"/>
      <c r="S31" s="25"/>
      <c r="V31" s="36"/>
      <c r="W31" s="36"/>
      <c r="X31" s="36"/>
      <c r="Y31" s="36"/>
      <c r="Z31" s="23"/>
      <c r="AA31" s="36">
        <f t="shared" si="2"/>
        <v>0</v>
      </c>
    </row>
    <row r="32" spans="2:28" x14ac:dyDescent="0.2">
      <c r="B32" s="98">
        <f t="shared" si="4"/>
        <v>12</v>
      </c>
      <c r="C32" s="55"/>
      <c r="D32" s="55"/>
      <c r="E32" s="55"/>
      <c r="F32" s="56"/>
      <c r="G32" s="102"/>
      <c r="H32" s="44"/>
      <c r="I32" s="44"/>
      <c r="J32" s="44"/>
      <c r="K32" s="44"/>
      <c r="L32" s="44"/>
      <c r="M32" s="44"/>
      <c r="N32" s="44"/>
      <c r="O32" s="44"/>
      <c r="P32" s="44">
        <f t="shared" si="0"/>
        <v>0</v>
      </c>
      <c r="Q32" s="53"/>
      <c r="R32" s="25"/>
      <c r="S32" s="25"/>
      <c r="V32" s="36"/>
      <c r="W32" s="36"/>
      <c r="X32" s="36"/>
      <c r="Y32" s="36"/>
      <c r="Z32" s="23"/>
      <c r="AA32" s="36">
        <f t="shared" si="2"/>
        <v>0</v>
      </c>
    </row>
    <row r="33" spans="1:28" ht="13.5" thickBot="1" x14ac:dyDescent="0.25">
      <c r="B33" s="97"/>
      <c r="C33" s="57"/>
      <c r="D33" s="57"/>
      <c r="E33" s="57"/>
      <c r="F33" s="58"/>
      <c r="G33" s="103"/>
      <c r="H33" s="46"/>
      <c r="I33" s="46"/>
      <c r="J33" s="46"/>
      <c r="K33" s="46"/>
      <c r="L33" s="46"/>
      <c r="M33" s="46"/>
      <c r="N33" s="46"/>
      <c r="O33" s="46"/>
      <c r="P33" s="46">
        <f t="shared" si="0"/>
        <v>0</v>
      </c>
      <c r="Q33" s="47"/>
      <c r="R33" s="25"/>
      <c r="S33" s="25"/>
      <c r="V33" s="36"/>
      <c r="W33" s="36"/>
      <c r="X33" s="36"/>
      <c r="Y33" s="36"/>
      <c r="Z33" s="23"/>
      <c r="AA33" s="36">
        <f t="shared" si="2"/>
        <v>0</v>
      </c>
    </row>
    <row r="34" spans="1:28" x14ac:dyDescent="0.2">
      <c r="B34" s="98">
        <f t="shared" si="4"/>
        <v>13</v>
      </c>
      <c r="C34" s="55"/>
      <c r="D34" s="55"/>
      <c r="E34" s="55"/>
      <c r="F34" s="56"/>
      <c r="G34" s="102"/>
      <c r="H34" s="44"/>
      <c r="I34" s="44"/>
      <c r="J34" s="44"/>
      <c r="K34" s="44"/>
      <c r="L34" s="44"/>
      <c r="M34" s="44"/>
      <c r="N34" s="44"/>
      <c r="O34" s="44"/>
      <c r="P34" s="44">
        <f t="shared" si="0"/>
        <v>0</v>
      </c>
      <c r="Q34" s="53"/>
      <c r="R34" s="25"/>
      <c r="S34" s="25"/>
      <c r="V34" s="36"/>
      <c r="W34" s="36"/>
      <c r="X34" s="36"/>
      <c r="Y34" s="36"/>
      <c r="Z34" s="23"/>
      <c r="AA34" s="36">
        <f t="shared" si="2"/>
        <v>0</v>
      </c>
    </row>
    <row r="35" spans="1:28" ht="13.5" thickBot="1" x14ac:dyDescent="0.25">
      <c r="B35" s="97"/>
      <c r="C35" s="59"/>
      <c r="D35" s="57"/>
      <c r="E35" s="57"/>
      <c r="F35" s="58"/>
      <c r="G35" s="103"/>
      <c r="H35" s="46"/>
      <c r="I35" s="46"/>
      <c r="J35" s="46"/>
      <c r="K35" s="46"/>
      <c r="L35" s="46"/>
      <c r="M35" s="46"/>
      <c r="N35" s="46"/>
      <c r="O35" s="46"/>
      <c r="P35" s="46">
        <f t="shared" si="0"/>
        <v>0</v>
      </c>
      <c r="Q35" s="47"/>
      <c r="R35" s="25"/>
      <c r="S35" s="25"/>
      <c r="V35" s="36"/>
      <c r="W35" s="36"/>
      <c r="X35" s="36"/>
      <c r="Y35" s="36"/>
      <c r="Z35" s="23"/>
      <c r="AA35" s="36">
        <f t="shared" si="2"/>
        <v>0</v>
      </c>
    </row>
    <row r="36" spans="1:28" x14ac:dyDescent="0.2">
      <c r="B36" s="98">
        <f t="shared" si="4"/>
        <v>14</v>
      </c>
      <c r="C36" s="55"/>
      <c r="D36" s="55"/>
      <c r="E36" s="55"/>
      <c r="F36" s="56"/>
      <c r="G36" s="102"/>
      <c r="H36" s="44"/>
      <c r="I36" s="44"/>
      <c r="J36" s="44"/>
      <c r="K36" s="44"/>
      <c r="L36" s="44"/>
      <c r="M36" s="44"/>
      <c r="N36" s="44"/>
      <c r="O36" s="44"/>
      <c r="P36" s="44">
        <f t="shared" si="0"/>
        <v>0</v>
      </c>
      <c r="Q36" s="53"/>
      <c r="R36" s="25"/>
      <c r="S36" s="25"/>
      <c r="V36" s="36"/>
      <c r="W36" s="36"/>
      <c r="X36" s="36"/>
      <c r="Y36" s="36"/>
      <c r="Z36" s="23"/>
      <c r="AA36" s="36">
        <f t="shared" si="2"/>
        <v>0</v>
      </c>
    </row>
    <row r="37" spans="1:28" ht="13.5" thickBot="1" x14ac:dyDescent="0.25">
      <c r="B37" s="97"/>
      <c r="C37" s="57"/>
      <c r="D37" s="57"/>
      <c r="E37" s="57"/>
      <c r="F37" s="58"/>
      <c r="G37" s="103"/>
      <c r="H37" s="46"/>
      <c r="I37" s="46"/>
      <c r="J37" s="46"/>
      <c r="K37" s="46"/>
      <c r="L37" s="46"/>
      <c r="M37" s="46"/>
      <c r="N37" s="46"/>
      <c r="O37" s="46"/>
      <c r="P37" s="46">
        <f t="shared" si="0"/>
        <v>0</v>
      </c>
      <c r="Q37" s="47"/>
      <c r="R37" s="25"/>
      <c r="S37" s="25"/>
      <c r="V37" s="36"/>
      <c r="W37" s="36"/>
      <c r="X37" s="36"/>
      <c r="Y37" s="36"/>
      <c r="Z37" s="23"/>
      <c r="AA37" s="36">
        <f t="shared" si="2"/>
        <v>0</v>
      </c>
    </row>
    <row r="38" spans="1:28" x14ac:dyDescent="0.2">
      <c r="B38" s="98">
        <f t="shared" si="4"/>
        <v>15</v>
      </c>
      <c r="C38" s="55"/>
      <c r="D38" s="55"/>
      <c r="E38" s="55"/>
      <c r="F38" s="56"/>
      <c r="G38" s="102"/>
      <c r="H38" s="44"/>
      <c r="I38" s="44"/>
      <c r="J38" s="44"/>
      <c r="K38" s="44"/>
      <c r="L38" s="44"/>
      <c r="M38" s="44"/>
      <c r="N38" s="44"/>
      <c r="O38" s="44"/>
      <c r="P38" s="44">
        <f t="shared" si="0"/>
        <v>0</v>
      </c>
      <c r="Q38" s="53"/>
      <c r="R38" s="25"/>
      <c r="S38" s="25"/>
      <c r="V38" s="36"/>
      <c r="W38" s="36"/>
      <c r="X38" s="36"/>
      <c r="Y38" s="36"/>
      <c r="Z38" s="23"/>
      <c r="AA38" s="36">
        <f t="shared" si="2"/>
        <v>0</v>
      </c>
    </row>
    <row r="39" spans="1:28" ht="13.5" thickBot="1" x14ac:dyDescent="0.25">
      <c r="B39" s="97"/>
      <c r="C39" s="57"/>
      <c r="D39" s="57"/>
      <c r="E39" s="57"/>
      <c r="F39" s="58"/>
      <c r="G39" s="103"/>
      <c r="H39" s="46"/>
      <c r="I39" s="46"/>
      <c r="J39" s="46"/>
      <c r="K39" s="46"/>
      <c r="L39" s="46"/>
      <c r="M39" s="46"/>
      <c r="N39" s="46"/>
      <c r="O39" s="46"/>
      <c r="P39" s="46">
        <f t="shared" si="0"/>
        <v>0</v>
      </c>
      <c r="Q39" s="47"/>
      <c r="R39" s="25"/>
      <c r="S39" s="25"/>
      <c r="V39" s="36"/>
      <c r="W39" s="36"/>
      <c r="X39" s="36"/>
      <c r="Y39" s="36"/>
      <c r="Z39" s="23"/>
      <c r="AA39" s="36"/>
    </row>
    <row r="40" spans="1:28" ht="13.5" thickBot="1" x14ac:dyDescent="0.25">
      <c r="B40" s="75"/>
      <c r="C40" s="115" t="s">
        <v>26</v>
      </c>
      <c r="D40" s="116"/>
      <c r="E40" s="116"/>
      <c r="F40" s="117"/>
      <c r="G40" s="82">
        <f>SUM(G10:G39)</f>
        <v>0.99999999999999989</v>
      </c>
      <c r="H40" s="76">
        <f t="shared" ref="H40:M40" si="8">H10+H12+H14+H16+H18+H20+H22+H24+H26+H28+H30+H32+H34+H36+H38</f>
        <v>0.35144449343671502</v>
      </c>
      <c r="I40" s="76">
        <f t="shared" si="8"/>
        <v>0.35144449343671502</v>
      </c>
      <c r="J40" s="76">
        <f t="shared" si="8"/>
        <v>0.10403368113706815</v>
      </c>
      <c r="K40" s="76">
        <f t="shared" si="8"/>
        <v>0.19307733198950167</v>
      </c>
      <c r="L40" s="76">
        <f t="shared" si="8"/>
        <v>0</v>
      </c>
      <c r="M40" s="76">
        <f t="shared" si="8"/>
        <v>0</v>
      </c>
      <c r="N40" s="76"/>
      <c r="O40" s="76"/>
      <c r="P40" s="82">
        <f t="shared" si="0"/>
        <v>0.99999999999999978</v>
      </c>
      <c r="Q40" s="77"/>
      <c r="R40" s="25"/>
      <c r="S40" s="25"/>
      <c r="V40" s="36"/>
      <c r="W40" s="36"/>
      <c r="X40" s="36"/>
      <c r="Y40" s="36"/>
      <c r="Z40" s="23"/>
      <c r="AA40" s="36"/>
    </row>
    <row r="41" spans="1:28" ht="15.75" customHeight="1" thickBot="1" x14ac:dyDescent="0.25">
      <c r="B41" s="73"/>
      <c r="C41" s="118"/>
      <c r="D41" s="119"/>
      <c r="E41" s="119"/>
      <c r="F41" s="120"/>
      <c r="G41" s="78"/>
      <c r="H41" s="79">
        <f>H11+H13+H15+H17+H19+H23+H25+H27+H29</f>
        <v>122658.35</v>
      </c>
      <c r="I41" s="79">
        <f>I11+I13+I15+I17+I19+I29</f>
        <v>122658.34000000003</v>
      </c>
      <c r="J41" s="79">
        <f>J17+J19+J29+J35</f>
        <v>36309.01</v>
      </c>
      <c r="K41" s="79">
        <f>K17+K19+K21+K29+K35</f>
        <v>67386.290000000008</v>
      </c>
      <c r="L41" s="79">
        <f>L35+L37</f>
        <v>0</v>
      </c>
      <c r="M41" s="79">
        <f>M31+M33+M37+M39</f>
        <v>0</v>
      </c>
      <c r="N41" s="78"/>
      <c r="O41" s="78"/>
      <c r="P41" s="83">
        <f>H41+I41+J41+K41+L41+M41</f>
        <v>349011.99</v>
      </c>
      <c r="Q41" s="74"/>
      <c r="V41" s="36"/>
      <c r="W41" s="36"/>
      <c r="X41" s="36"/>
      <c r="Z41" s="23"/>
      <c r="AA41" s="36"/>
    </row>
    <row r="42" spans="1:28" x14ac:dyDescent="0.2">
      <c r="V42" s="36"/>
      <c r="W42" s="36"/>
      <c r="X42" s="36">
        <f>SUM(X10:X41)</f>
        <v>349011.97000000003</v>
      </c>
      <c r="Z42" s="23">
        <f t="shared" ref="Z42" si="9">X42/$X$42</f>
        <v>1</v>
      </c>
      <c r="AA42" s="36">
        <f>SUM(AA10:AA41)</f>
        <v>0.79</v>
      </c>
    </row>
    <row r="43" spans="1:28" x14ac:dyDescent="0.2">
      <c r="G43" s="23"/>
      <c r="Z43" s="36"/>
      <c r="AB43" s="23"/>
    </row>
    <row r="44" spans="1:28" x14ac:dyDescent="0.2">
      <c r="B44" s="38"/>
      <c r="C44" s="38"/>
      <c r="D44" s="38"/>
      <c r="E44" s="38"/>
      <c r="F44" s="38"/>
      <c r="G44" s="122" t="s">
        <v>27</v>
      </c>
      <c r="H44" s="122"/>
      <c r="I44" s="122"/>
      <c r="J44" s="122"/>
      <c r="L44" s="121"/>
      <c r="M44" s="121"/>
      <c r="N44" s="121"/>
      <c r="O44" s="121"/>
      <c r="P44" s="121"/>
      <c r="R44" s="39"/>
      <c r="S44" s="39"/>
      <c r="U44" s="36">
        <f>P11+P13+P15+P17+P19+P21+P23+P25+P27+P29+P31+P33+P35+P37+P39</f>
        <v>349011.99000000005</v>
      </c>
    </row>
    <row r="45" spans="1:28" x14ac:dyDescent="0.2">
      <c r="B45" s="38"/>
      <c r="C45" s="38"/>
      <c r="D45" s="38"/>
      <c r="E45" s="38"/>
      <c r="F45" s="38"/>
      <c r="G45" s="121" t="s">
        <v>28</v>
      </c>
      <c r="H45" s="121"/>
      <c r="I45" s="121"/>
      <c r="J45" s="121"/>
      <c r="L45" s="121"/>
      <c r="M45" s="121"/>
      <c r="N45" s="121"/>
      <c r="O45" s="121"/>
      <c r="P45" s="121"/>
      <c r="R45" s="40"/>
      <c r="S45" s="40"/>
    </row>
    <row r="47" spans="1:28" x14ac:dyDescent="0.2">
      <c r="G47" s="114"/>
      <c r="H47" s="114"/>
      <c r="I47" s="114"/>
    </row>
    <row r="48" spans="1:28" x14ac:dyDescent="0.2">
      <c r="A48" s="36"/>
      <c r="B48" s="36"/>
      <c r="C48" s="113"/>
      <c r="D48" s="113"/>
      <c r="E48" s="113"/>
      <c r="F48" s="36"/>
      <c r="G48" s="36"/>
      <c r="H48" s="36"/>
      <c r="I48" s="41"/>
      <c r="J48" s="36"/>
      <c r="K48" s="36"/>
      <c r="L48" s="36"/>
      <c r="M48" s="36"/>
      <c r="N48" s="36"/>
      <c r="O48" s="36"/>
      <c r="P48" s="36"/>
      <c r="Q48" s="36"/>
      <c r="R48" s="36"/>
      <c r="S48" s="36"/>
      <c r="U48" s="35"/>
      <c r="V48" s="36"/>
      <c r="W48" s="36"/>
      <c r="X48" s="36"/>
      <c r="Y48" s="36"/>
    </row>
    <row r="49" spans="1:25" x14ac:dyDescent="0.2">
      <c r="A49" s="36"/>
      <c r="B49" s="36"/>
      <c r="C49" s="113"/>
      <c r="D49" s="113"/>
      <c r="E49" s="113"/>
      <c r="F49" s="36"/>
      <c r="G49" s="36"/>
      <c r="H49" s="36"/>
      <c r="I49" s="41"/>
      <c r="J49" s="36"/>
      <c r="K49" s="36"/>
      <c r="L49" s="36"/>
      <c r="M49" s="36"/>
      <c r="N49" s="36"/>
      <c r="O49" s="36"/>
      <c r="P49" s="36"/>
      <c r="Q49" s="36"/>
      <c r="R49" s="36"/>
      <c r="S49" s="36"/>
      <c r="U49" s="35"/>
      <c r="V49" s="36"/>
      <c r="W49" s="36"/>
      <c r="X49" s="36"/>
      <c r="Y49" s="36"/>
    </row>
    <row r="50" spans="1:25" x14ac:dyDescent="0.2">
      <c r="A50" s="36"/>
      <c r="B50" s="36"/>
      <c r="C50" s="113"/>
      <c r="D50" s="113"/>
      <c r="E50" s="113"/>
      <c r="F50" s="36"/>
      <c r="G50" s="36"/>
      <c r="H50" s="36"/>
      <c r="I50" s="41"/>
      <c r="J50" s="36"/>
      <c r="K50" s="36"/>
      <c r="L50" s="36"/>
      <c r="M50" s="36"/>
      <c r="N50" s="36"/>
      <c r="O50" s="36"/>
      <c r="P50" s="36"/>
      <c r="Q50" s="36"/>
      <c r="R50" s="36"/>
      <c r="S50" s="36"/>
      <c r="U50" s="35"/>
      <c r="V50" s="36"/>
      <c r="W50" s="36"/>
      <c r="X50" s="36"/>
      <c r="Y50" s="36"/>
    </row>
    <row r="51" spans="1:25" x14ac:dyDescent="0.2">
      <c r="A51" s="36"/>
      <c r="B51" s="36"/>
      <c r="C51" s="113"/>
      <c r="D51" s="113"/>
      <c r="E51" s="113"/>
      <c r="F51" s="36"/>
      <c r="G51" s="36"/>
      <c r="H51" s="36"/>
      <c r="I51" s="41"/>
      <c r="J51" s="36"/>
      <c r="K51" s="36"/>
      <c r="L51" s="36"/>
      <c r="M51" s="36"/>
      <c r="N51" s="36"/>
      <c r="O51" s="36"/>
      <c r="P51" s="36"/>
      <c r="Q51" s="36"/>
      <c r="R51" s="36"/>
      <c r="S51" s="36"/>
      <c r="U51" s="35"/>
      <c r="V51" s="36"/>
      <c r="W51" s="36"/>
      <c r="X51" s="36"/>
      <c r="Y51" s="36"/>
    </row>
    <row r="52" spans="1:25" x14ac:dyDescent="0.2">
      <c r="A52" s="36"/>
      <c r="B52" s="36"/>
      <c r="C52" s="113"/>
      <c r="D52" s="113"/>
      <c r="E52" s="113"/>
      <c r="F52" s="36"/>
      <c r="G52" s="36"/>
      <c r="H52" s="36"/>
      <c r="I52" s="41"/>
      <c r="J52" s="36"/>
      <c r="K52" s="36"/>
      <c r="L52" s="36"/>
      <c r="M52" s="36"/>
      <c r="N52" s="36"/>
      <c r="O52" s="36"/>
      <c r="P52" s="36"/>
      <c r="Q52" s="36"/>
      <c r="R52" s="36"/>
      <c r="S52" s="36"/>
      <c r="U52" s="35"/>
      <c r="V52" s="36"/>
      <c r="W52" s="36"/>
      <c r="X52" s="36"/>
      <c r="Y52" s="36"/>
    </row>
    <row r="53" spans="1:25" x14ac:dyDescent="0.2">
      <c r="A53" s="36"/>
      <c r="B53" s="36"/>
      <c r="C53" s="113"/>
      <c r="D53" s="113"/>
      <c r="E53" s="113"/>
      <c r="F53" s="36"/>
      <c r="G53" s="36"/>
      <c r="H53" s="36"/>
      <c r="I53" s="41"/>
      <c r="J53" s="36"/>
      <c r="K53" s="36"/>
      <c r="L53" s="36"/>
      <c r="M53" s="36"/>
      <c r="N53" s="36"/>
      <c r="O53" s="36"/>
      <c r="P53" s="36"/>
      <c r="Q53" s="36"/>
      <c r="R53" s="36"/>
      <c r="S53" s="36"/>
      <c r="U53" s="35"/>
      <c r="V53" s="36"/>
      <c r="W53" s="36"/>
      <c r="X53" s="36"/>
      <c r="Y53" s="36"/>
    </row>
    <row r="54" spans="1:25" x14ac:dyDescent="0.2">
      <c r="A54" s="36"/>
      <c r="B54" s="36"/>
      <c r="C54" s="113"/>
      <c r="D54" s="113"/>
      <c r="E54" s="113"/>
      <c r="F54" s="36"/>
      <c r="G54" s="36"/>
      <c r="H54" s="36"/>
      <c r="I54" s="41"/>
      <c r="J54" s="36"/>
      <c r="K54" s="36"/>
      <c r="L54" s="36"/>
      <c r="M54" s="36"/>
      <c r="N54" s="36"/>
      <c r="O54" s="36"/>
      <c r="P54" s="36"/>
      <c r="Q54" s="36"/>
      <c r="R54" s="36"/>
      <c r="S54" s="36"/>
      <c r="U54" s="35"/>
      <c r="V54" s="36"/>
      <c r="W54" s="36"/>
      <c r="X54" s="36"/>
      <c r="Y54" s="36"/>
    </row>
    <row r="55" spans="1:25" x14ac:dyDescent="0.2">
      <c r="A55" s="36"/>
      <c r="B55" s="36"/>
      <c r="C55" s="113"/>
      <c r="D55" s="113"/>
      <c r="E55" s="113"/>
      <c r="F55" s="36"/>
      <c r="G55" s="36"/>
      <c r="H55" s="36"/>
      <c r="I55" s="41"/>
      <c r="J55" s="36"/>
      <c r="K55" s="36"/>
      <c r="L55" s="36"/>
      <c r="M55" s="36"/>
      <c r="N55" s="36"/>
      <c r="O55" s="36"/>
      <c r="P55" s="36"/>
      <c r="Q55" s="36"/>
      <c r="R55" s="36"/>
      <c r="S55" s="36"/>
      <c r="U55" s="35"/>
      <c r="V55" s="36"/>
      <c r="W55" s="36"/>
      <c r="X55" s="36"/>
      <c r="Y55" s="36"/>
    </row>
    <row r="56" spans="1:25" x14ac:dyDescent="0.2">
      <c r="A56" s="36"/>
      <c r="B56" s="36"/>
      <c r="C56" s="113"/>
      <c r="D56" s="113"/>
      <c r="E56" s="113"/>
      <c r="F56" s="36"/>
      <c r="G56" s="36"/>
      <c r="H56" s="36"/>
      <c r="I56" s="41"/>
      <c r="J56" s="36"/>
      <c r="K56" s="36"/>
      <c r="L56" s="36"/>
      <c r="M56" s="36"/>
      <c r="N56" s="36"/>
      <c r="O56" s="36"/>
      <c r="P56" s="36"/>
      <c r="Q56" s="36"/>
      <c r="R56" s="36"/>
      <c r="S56" s="36"/>
      <c r="U56" s="35"/>
      <c r="V56" s="36"/>
      <c r="W56" s="36"/>
      <c r="X56" s="36"/>
      <c r="Y56" s="36"/>
    </row>
    <row r="57" spans="1:25" x14ac:dyDescent="0.2">
      <c r="A57" s="36"/>
      <c r="B57" s="36"/>
      <c r="C57" s="113"/>
      <c r="D57" s="113"/>
      <c r="E57" s="113"/>
      <c r="F57" s="36"/>
      <c r="G57" s="36"/>
      <c r="H57" s="36"/>
      <c r="I57" s="41"/>
      <c r="J57" s="36"/>
      <c r="K57" s="36"/>
      <c r="L57" s="36"/>
      <c r="M57" s="36"/>
      <c r="N57" s="36"/>
      <c r="O57" s="36"/>
      <c r="P57" s="36"/>
      <c r="Q57" s="36"/>
      <c r="R57" s="36"/>
      <c r="S57" s="36"/>
      <c r="U57" s="35"/>
      <c r="V57" s="36"/>
      <c r="W57" s="36"/>
      <c r="X57" s="36"/>
      <c r="Y57" s="36"/>
    </row>
    <row r="58" spans="1:25" x14ac:dyDescent="0.2">
      <c r="A58" s="36"/>
      <c r="B58" s="36"/>
      <c r="C58" s="114"/>
      <c r="D58" s="114"/>
      <c r="E58" s="114"/>
      <c r="F58" s="36"/>
      <c r="G58" s="36"/>
      <c r="H58" s="36"/>
      <c r="I58" s="41"/>
      <c r="J58" s="36"/>
      <c r="K58" s="36"/>
      <c r="L58" s="36"/>
      <c r="M58" s="36"/>
      <c r="N58" s="36"/>
      <c r="O58" s="36"/>
      <c r="P58" s="36"/>
      <c r="Q58" s="36"/>
      <c r="R58" s="36"/>
      <c r="S58" s="36"/>
      <c r="U58" s="35"/>
      <c r="V58" s="36"/>
      <c r="W58" s="36"/>
      <c r="X58" s="36"/>
      <c r="Y58" s="36"/>
    </row>
    <row r="59" spans="1:25" x14ac:dyDescent="0.2">
      <c r="A59" s="36"/>
      <c r="B59" s="36"/>
      <c r="C59" s="114"/>
      <c r="D59" s="114"/>
      <c r="E59" s="114"/>
      <c r="F59" s="36"/>
      <c r="G59" s="36"/>
      <c r="H59" s="36"/>
      <c r="I59" s="41"/>
      <c r="J59" s="36"/>
      <c r="K59" s="36"/>
      <c r="L59" s="36"/>
      <c r="M59" s="36"/>
      <c r="N59" s="36"/>
      <c r="O59" s="36"/>
      <c r="P59" s="36"/>
      <c r="Q59" s="36"/>
      <c r="R59" s="36"/>
      <c r="S59" s="36"/>
      <c r="U59" s="35"/>
      <c r="V59" s="36"/>
      <c r="W59" s="36"/>
      <c r="X59" s="36"/>
      <c r="Y59" s="36"/>
    </row>
    <row r="60" spans="1:25" x14ac:dyDescent="0.2">
      <c r="A60" s="36"/>
      <c r="B60" s="36"/>
      <c r="C60" s="114"/>
      <c r="D60" s="114"/>
      <c r="E60" s="114"/>
      <c r="F60" s="36"/>
      <c r="G60" s="36"/>
      <c r="H60" s="36"/>
      <c r="I60" s="41"/>
      <c r="J60" s="36"/>
      <c r="K60" s="36"/>
      <c r="L60" s="36"/>
      <c r="M60" s="36"/>
      <c r="N60" s="36"/>
      <c r="O60" s="36"/>
      <c r="P60" s="36"/>
      <c r="Q60" s="36"/>
      <c r="R60" s="36"/>
      <c r="S60" s="36"/>
      <c r="U60" s="35"/>
      <c r="V60" s="36"/>
      <c r="W60" s="36"/>
      <c r="X60" s="36"/>
      <c r="Y60" s="36"/>
    </row>
    <row r="61" spans="1:25" x14ac:dyDescent="0.2">
      <c r="A61" s="36"/>
      <c r="B61" s="36"/>
      <c r="C61" s="114"/>
      <c r="D61" s="114"/>
      <c r="E61" s="114"/>
      <c r="F61" s="36"/>
      <c r="G61" s="36"/>
      <c r="H61" s="36"/>
      <c r="I61" s="41"/>
      <c r="J61" s="36"/>
      <c r="K61" s="36"/>
      <c r="L61" s="36"/>
      <c r="M61" s="36"/>
      <c r="N61" s="36"/>
      <c r="O61" s="36"/>
      <c r="P61" s="36"/>
      <c r="Q61" s="36"/>
      <c r="R61" s="36"/>
      <c r="S61" s="36"/>
      <c r="U61" s="35"/>
      <c r="V61" s="36"/>
      <c r="W61" s="36"/>
      <c r="X61" s="36"/>
      <c r="Y61" s="36"/>
    </row>
    <row r="62" spans="1:25" x14ac:dyDescent="0.2">
      <c r="A62" s="36"/>
      <c r="B62" s="36"/>
      <c r="C62" s="114"/>
      <c r="D62" s="114"/>
      <c r="E62" s="114"/>
      <c r="F62" s="36"/>
      <c r="G62" s="36"/>
      <c r="H62" s="36"/>
      <c r="I62" s="41"/>
      <c r="J62" s="36"/>
      <c r="K62" s="36"/>
      <c r="L62" s="36"/>
      <c r="M62" s="36"/>
      <c r="N62" s="36"/>
      <c r="O62" s="36"/>
      <c r="P62" s="36"/>
      <c r="Q62" s="36"/>
      <c r="R62" s="36"/>
      <c r="S62" s="36"/>
      <c r="U62" s="35"/>
      <c r="V62" s="36"/>
      <c r="W62" s="36"/>
      <c r="X62" s="36"/>
      <c r="Y62" s="36"/>
    </row>
    <row r="63" spans="1:25" x14ac:dyDescent="0.2">
      <c r="A63" s="36"/>
      <c r="B63" s="36"/>
      <c r="C63" s="36"/>
      <c r="D63" s="36"/>
      <c r="E63" s="36"/>
      <c r="F63" s="36"/>
      <c r="G63" s="36"/>
      <c r="H63" s="36"/>
      <c r="I63" s="41"/>
      <c r="J63" s="36"/>
      <c r="K63" s="36"/>
      <c r="L63" s="36"/>
      <c r="M63" s="36"/>
      <c r="N63" s="36"/>
      <c r="O63" s="36"/>
      <c r="P63" s="36"/>
      <c r="Q63" s="36"/>
      <c r="R63" s="36"/>
      <c r="S63" s="36"/>
      <c r="U63" s="35"/>
      <c r="V63" s="36"/>
      <c r="W63" s="36"/>
      <c r="X63" s="36"/>
      <c r="Y63" s="36"/>
    </row>
    <row r="64" spans="1:25" x14ac:dyDescent="0.2">
      <c r="A64" s="36"/>
      <c r="B64" s="36"/>
      <c r="C64" s="36"/>
      <c r="D64" s="36"/>
      <c r="E64" s="36"/>
      <c r="F64" s="36"/>
      <c r="G64" s="36"/>
      <c r="H64" s="36"/>
      <c r="I64" s="41"/>
      <c r="J64" s="36"/>
      <c r="K64" s="36"/>
      <c r="L64" s="36"/>
      <c r="M64" s="36"/>
      <c r="N64" s="36"/>
      <c r="O64" s="36"/>
      <c r="P64" s="36"/>
      <c r="Q64" s="36"/>
      <c r="R64" s="36"/>
      <c r="S64" s="36"/>
      <c r="U64" s="35"/>
      <c r="V64" s="36"/>
      <c r="W64" s="36"/>
      <c r="X64" s="36"/>
      <c r="Y64" s="36"/>
    </row>
    <row r="65" spans="1:33" x14ac:dyDescent="0.2">
      <c r="A65" s="36"/>
      <c r="B65" s="36"/>
      <c r="C65" s="36"/>
      <c r="D65" s="36"/>
      <c r="E65" s="36"/>
      <c r="F65" s="36"/>
      <c r="G65" s="36"/>
      <c r="H65" s="36"/>
      <c r="I65" s="41"/>
      <c r="J65" s="36"/>
      <c r="K65" s="36"/>
      <c r="L65" s="36"/>
      <c r="M65" s="36"/>
      <c r="N65" s="36"/>
      <c r="O65" s="36"/>
      <c r="P65" s="36"/>
      <c r="Q65" s="36"/>
      <c r="R65" s="36"/>
      <c r="S65" s="36"/>
      <c r="U65" s="35"/>
      <c r="V65" s="36"/>
      <c r="W65" s="36"/>
      <c r="X65" s="36"/>
      <c r="Y65" s="36"/>
      <c r="AA65" s="23"/>
    </row>
    <row r="66" spans="1:33" x14ac:dyDescent="0.2">
      <c r="A66" s="36"/>
      <c r="B66" s="36"/>
      <c r="C66" s="36"/>
      <c r="D66" s="36"/>
      <c r="E66" s="36"/>
      <c r="F66" s="36"/>
      <c r="G66" s="36"/>
      <c r="H66" s="36"/>
      <c r="I66" s="41"/>
      <c r="J66" s="36"/>
      <c r="K66" s="36"/>
      <c r="L66" s="36"/>
      <c r="M66" s="36"/>
      <c r="N66" s="36"/>
      <c r="O66" s="36"/>
      <c r="P66" s="36"/>
      <c r="Q66" s="36"/>
      <c r="R66" s="36"/>
      <c r="S66" s="36"/>
      <c r="U66" s="35"/>
      <c r="V66" s="36"/>
      <c r="W66" s="36"/>
      <c r="X66" s="36"/>
      <c r="Y66" s="36"/>
    </row>
    <row r="67" spans="1:33" x14ac:dyDescent="0.2">
      <c r="A67" s="36"/>
      <c r="B67" s="36"/>
      <c r="C67" s="36"/>
      <c r="D67" s="36"/>
      <c r="E67" s="36"/>
      <c r="F67" s="36"/>
      <c r="G67" s="36"/>
      <c r="H67" s="36"/>
      <c r="I67" s="41"/>
      <c r="J67" s="36"/>
      <c r="K67" s="36"/>
      <c r="L67" s="36"/>
      <c r="M67" s="36"/>
      <c r="N67" s="36"/>
      <c r="O67" s="36"/>
      <c r="P67" s="36"/>
      <c r="Q67" s="36"/>
      <c r="R67" s="36"/>
      <c r="S67" s="36"/>
      <c r="U67" s="35"/>
      <c r="V67" s="36"/>
      <c r="W67" s="36"/>
      <c r="X67" s="36"/>
      <c r="Y67" s="36"/>
      <c r="AA67" s="34"/>
      <c r="AB67" s="36"/>
      <c r="AC67" s="36"/>
      <c r="AD67" s="36"/>
      <c r="AE67" s="36"/>
      <c r="AF67" s="36"/>
      <c r="AG67" s="36"/>
    </row>
    <row r="68" spans="1:33" x14ac:dyDescent="0.2">
      <c r="A68" s="36"/>
      <c r="B68" s="36"/>
      <c r="C68" s="36"/>
      <c r="D68" s="36"/>
      <c r="E68" s="36"/>
      <c r="F68" s="36"/>
      <c r="G68" s="36"/>
      <c r="H68" s="36"/>
      <c r="I68" s="41"/>
      <c r="J68" s="36"/>
      <c r="K68" s="36"/>
      <c r="L68" s="36"/>
      <c r="M68" s="36"/>
      <c r="N68" s="36"/>
      <c r="O68" s="36"/>
      <c r="P68" s="36"/>
      <c r="Q68" s="36"/>
      <c r="R68" s="36"/>
      <c r="S68" s="36"/>
      <c r="U68" s="35"/>
      <c r="V68" s="36"/>
      <c r="W68" s="36"/>
      <c r="X68" s="36"/>
      <c r="Y68" s="36"/>
      <c r="AA68" s="34"/>
      <c r="AB68" s="36"/>
      <c r="AC68" s="36"/>
      <c r="AD68" s="36"/>
      <c r="AE68" s="36"/>
      <c r="AF68" s="36"/>
      <c r="AG68" s="36"/>
    </row>
    <row r="69" spans="1:33" x14ac:dyDescent="0.2">
      <c r="A69" s="36"/>
      <c r="B69" s="36"/>
      <c r="C69" s="36"/>
      <c r="D69" s="36"/>
      <c r="E69" s="36"/>
      <c r="F69" s="36"/>
      <c r="G69" s="36"/>
      <c r="H69" s="36"/>
      <c r="I69" s="41"/>
      <c r="J69" s="36"/>
      <c r="K69" s="36"/>
      <c r="L69" s="36"/>
      <c r="M69" s="42"/>
      <c r="N69" s="42"/>
      <c r="O69" s="43"/>
      <c r="P69" s="43"/>
      <c r="Q69" s="43"/>
      <c r="R69" s="43"/>
      <c r="S69" s="43"/>
      <c r="U69" s="35"/>
      <c r="V69" s="36"/>
      <c r="W69" s="36"/>
      <c r="X69" s="36"/>
      <c r="Y69" s="36"/>
      <c r="AA69" s="34"/>
      <c r="AB69" s="36"/>
      <c r="AC69" s="36"/>
      <c r="AD69" s="36"/>
      <c r="AE69" s="36"/>
      <c r="AF69" s="36"/>
      <c r="AG69" s="36"/>
    </row>
    <row r="70" spans="1:33" x14ac:dyDescent="0.2">
      <c r="A70" s="36"/>
      <c r="B70" s="36"/>
      <c r="C70" s="36"/>
      <c r="D70" s="36"/>
      <c r="E70" s="36"/>
      <c r="F70" s="36"/>
      <c r="G70" s="36"/>
      <c r="H70" s="36"/>
      <c r="I70" s="41"/>
      <c r="J70" s="36"/>
      <c r="K70" s="36"/>
      <c r="L70" s="36"/>
      <c r="M70" s="36"/>
      <c r="N70" s="36"/>
      <c r="O70" s="36"/>
      <c r="P70" s="36"/>
      <c r="Q70" s="36"/>
      <c r="R70" s="36"/>
      <c r="S70" s="36"/>
      <c r="U70" s="35"/>
      <c r="V70" s="36"/>
      <c r="W70" s="36"/>
      <c r="X70" s="36"/>
      <c r="Y70" s="36"/>
      <c r="AA70" s="34"/>
      <c r="AB70" s="36"/>
      <c r="AC70" s="36"/>
      <c r="AD70" s="36"/>
      <c r="AE70" s="36"/>
      <c r="AF70" s="36"/>
      <c r="AG70" s="36"/>
    </row>
    <row r="71" spans="1:33" x14ac:dyDescent="0.2">
      <c r="A71" s="36"/>
      <c r="B71" s="36"/>
      <c r="C71" s="36"/>
      <c r="D71" s="36"/>
      <c r="E71" s="36"/>
      <c r="F71" s="36"/>
      <c r="G71" s="36"/>
      <c r="H71" s="36"/>
      <c r="I71" s="41"/>
      <c r="J71" s="36"/>
      <c r="K71" s="36"/>
      <c r="L71" s="36"/>
      <c r="M71" s="36"/>
      <c r="N71" s="36"/>
      <c r="O71" s="36"/>
      <c r="P71" s="36"/>
      <c r="Q71" s="36"/>
      <c r="R71" s="36"/>
      <c r="S71" s="36"/>
      <c r="U71" s="35"/>
      <c r="V71" s="36"/>
      <c r="W71" s="36"/>
      <c r="X71" s="36"/>
      <c r="Y71" s="36"/>
      <c r="AA71" s="34"/>
      <c r="AB71" s="36"/>
      <c r="AC71" s="36"/>
      <c r="AD71" s="36"/>
      <c r="AE71" s="36"/>
      <c r="AF71" s="36"/>
      <c r="AG71" s="36"/>
    </row>
    <row r="72" spans="1:33" x14ac:dyDescent="0.2">
      <c r="A72" s="36"/>
      <c r="B72" s="36"/>
      <c r="C72" s="36"/>
      <c r="D72" s="36"/>
      <c r="E72" s="36"/>
      <c r="F72" s="36"/>
      <c r="G72" s="36"/>
      <c r="H72" s="36"/>
      <c r="I72" s="41"/>
      <c r="J72" s="36"/>
      <c r="K72" s="36"/>
      <c r="L72" s="36"/>
      <c r="M72" s="36"/>
      <c r="N72" s="36"/>
      <c r="O72" s="23"/>
      <c r="P72" s="23"/>
      <c r="Q72" s="23"/>
      <c r="R72" s="23"/>
      <c r="S72" s="23"/>
      <c r="U72" s="35"/>
      <c r="V72" s="36"/>
      <c r="W72" s="36"/>
      <c r="X72" s="36"/>
      <c r="Y72" s="36"/>
      <c r="AA72" s="34"/>
      <c r="AB72" s="36"/>
      <c r="AC72" s="36"/>
      <c r="AD72" s="36"/>
      <c r="AE72" s="36"/>
      <c r="AF72" s="36"/>
      <c r="AG72" s="36"/>
    </row>
    <row r="73" spans="1:33" x14ac:dyDescent="0.2">
      <c r="A73" s="36"/>
      <c r="B73" s="36"/>
      <c r="C73" s="36"/>
      <c r="D73" s="36"/>
      <c r="E73" s="36"/>
      <c r="F73" s="36"/>
      <c r="G73" s="36"/>
      <c r="H73" s="36"/>
      <c r="I73" s="41"/>
      <c r="J73" s="36"/>
      <c r="L73" s="36"/>
      <c r="M73" s="36"/>
      <c r="N73" s="36"/>
      <c r="O73" s="36"/>
      <c r="P73" s="36"/>
      <c r="Q73" s="36"/>
      <c r="R73" s="36"/>
      <c r="S73" s="36"/>
      <c r="U73" s="35"/>
      <c r="V73" s="36"/>
      <c r="W73" s="36"/>
      <c r="X73" s="36"/>
      <c r="Y73" s="36"/>
      <c r="AA73" s="34"/>
      <c r="AB73" s="36"/>
      <c r="AC73" s="36"/>
      <c r="AD73" s="36"/>
      <c r="AE73" s="36"/>
      <c r="AF73" s="36"/>
      <c r="AG73" s="36"/>
    </row>
    <row r="74" spans="1:33" x14ac:dyDescent="0.2">
      <c r="A74" s="36"/>
      <c r="B74" s="36"/>
      <c r="C74" s="36"/>
      <c r="D74" s="36"/>
      <c r="E74" s="36"/>
      <c r="F74" s="36"/>
      <c r="G74" s="36"/>
      <c r="H74" s="36"/>
      <c r="I74" s="41"/>
      <c r="J74" s="36"/>
      <c r="K74" s="36"/>
      <c r="L74" s="36"/>
      <c r="M74" s="36"/>
      <c r="N74" s="36"/>
      <c r="O74" s="36"/>
      <c r="P74" s="36"/>
      <c r="Q74" s="36"/>
      <c r="R74" s="36"/>
      <c r="S74" s="36"/>
      <c r="U74" s="35"/>
      <c r="V74" s="36"/>
      <c r="W74" s="36"/>
      <c r="X74" s="36"/>
      <c r="Y74" s="36"/>
      <c r="AA74" s="34"/>
      <c r="AB74" s="36"/>
      <c r="AC74" s="36"/>
      <c r="AD74" s="36"/>
      <c r="AE74" s="36"/>
      <c r="AF74" s="36"/>
      <c r="AG74" s="36"/>
    </row>
    <row r="75" spans="1:33" x14ac:dyDescent="0.2">
      <c r="A75" s="36"/>
      <c r="B75" s="36"/>
      <c r="C75" s="36"/>
      <c r="D75" s="36"/>
      <c r="E75" s="36"/>
      <c r="F75" s="36"/>
      <c r="G75" s="36"/>
      <c r="H75" s="36"/>
      <c r="I75" s="41"/>
      <c r="J75" s="36"/>
      <c r="K75" s="36"/>
      <c r="L75" s="36"/>
      <c r="M75" s="36"/>
      <c r="N75" s="36"/>
      <c r="O75" s="36"/>
      <c r="P75" s="36"/>
      <c r="Q75" s="36"/>
      <c r="R75" s="36"/>
      <c r="S75" s="36"/>
      <c r="U75" s="35"/>
      <c r="V75" s="36"/>
      <c r="W75" s="36"/>
      <c r="X75" s="36"/>
      <c r="Y75" s="36"/>
      <c r="AA75" s="34"/>
      <c r="AB75" s="36"/>
      <c r="AC75" s="36"/>
      <c r="AD75" s="36"/>
      <c r="AE75" s="36"/>
      <c r="AF75" s="36"/>
      <c r="AG75" s="36"/>
    </row>
    <row r="76" spans="1:33" x14ac:dyDescent="0.2">
      <c r="A76" s="36"/>
      <c r="B76" s="36"/>
      <c r="C76" s="36"/>
      <c r="D76" s="36"/>
      <c r="E76" s="36"/>
      <c r="F76" s="36"/>
      <c r="G76" s="36"/>
      <c r="H76" s="36"/>
      <c r="I76" s="41"/>
      <c r="J76" s="36"/>
      <c r="K76" s="36"/>
      <c r="L76" s="36"/>
      <c r="M76" s="36"/>
      <c r="N76" s="36"/>
      <c r="O76" s="36"/>
      <c r="P76" s="36"/>
      <c r="Q76" s="36"/>
      <c r="R76" s="36"/>
      <c r="S76" s="36"/>
      <c r="U76" s="35"/>
      <c r="V76" s="36"/>
      <c r="W76" s="36"/>
      <c r="X76" s="36"/>
      <c r="Y76" s="36"/>
      <c r="AA76" s="34"/>
      <c r="AB76" s="36"/>
      <c r="AC76" s="36"/>
      <c r="AD76" s="36"/>
      <c r="AE76" s="36"/>
      <c r="AF76" s="36"/>
      <c r="AG76" s="36"/>
    </row>
    <row r="77" spans="1:33" x14ac:dyDescent="0.2">
      <c r="A77" s="36"/>
      <c r="B77" s="36"/>
      <c r="C77" s="36"/>
      <c r="D77" s="36"/>
      <c r="E77" s="36"/>
      <c r="F77" s="36"/>
      <c r="G77" s="36"/>
      <c r="H77" s="36"/>
      <c r="I77" s="41"/>
      <c r="J77" s="36"/>
      <c r="K77" s="36"/>
      <c r="L77" s="36"/>
      <c r="M77" s="36"/>
      <c r="N77" s="36"/>
      <c r="O77" s="23"/>
      <c r="P77" s="23"/>
      <c r="Q77" s="23"/>
      <c r="R77" s="23"/>
      <c r="S77" s="23"/>
      <c r="U77" s="35"/>
      <c r="V77" s="36"/>
      <c r="W77" s="36"/>
      <c r="X77" s="36"/>
      <c r="Y77" s="36"/>
      <c r="AA77" s="34"/>
      <c r="AB77" s="36"/>
      <c r="AC77" s="36"/>
      <c r="AD77" s="36"/>
      <c r="AE77" s="36"/>
      <c r="AF77" s="36"/>
      <c r="AG77" s="36"/>
    </row>
    <row r="78" spans="1:33" x14ac:dyDescent="0.2">
      <c r="A78" s="36"/>
      <c r="B78" s="36"/>
      <c r="C78" s="36"/>
      <c r="D78" s="36"/>
      <c r="E78" s="36"/>
      <c r="F78" s="36"/>
      <c r="G78" s="36"/>
      <c r="H78" s="36"/>
      <c r="I78" s="41"/>
      <c r="J78" s="36"/>
      <c r="K78" s="36"/>
      <c r="L78" s="36"/>
      <c r="M78" s="36"/>
      <c r="N78" s="36"/>
      <c r="O78" s="36"/>
      <c r="P78" s="36"/>
      <c r="Q78" s="36"/>
      <c r="R78" s="36"/>
      <c r="S78" s="36"/>
      <c r="U78" s="35"/>
      <c r="V78" s="36"/>
      <c r="W78" s="36"/>
      <c r="X78" s="36"/>
      <c r="Y78" s="36"/>
      <c r="AA78" s="34"/>
      <c r="AB78" s="36"/>
      <c r="AC78" s="36"/>
      <c r="AD78" s="36"/>
      <c r="AE78" s="36"/>
      <c r="AF78" s="36"/>
      <c r="AG78" s="36"/>
    </row>
    <row r="79" spans="1:33" x14ac:dyDescent="0.2">
      <c r="A79" s="36"/>
      <c r="B79" s="36"/>
      <c r="C79" s="36"/>
      <c r="D79" s="36"/>
      <c r="E79" s="36"/>
      <c r="F79" s="36"/>
      <c r="G79" s="36"/>
      <c r="H79" s="36"/>
      <c r="I79" s="41"/>
      <c r="J79" s="36"/>
      <c r="K79" s="36"/>
      <c r="L79" s="36"/>
      <c r="M79" s="36"/>
      <c r="N79" s="36"/>
      <c r="O79" s="36"/>
      <c r="P79" s="36"/>
      <c r="Q79" s="36"/>
      <c r="R79" s="36"/>
      <c r="S79" s="36"/>
      <c r="U79" s="35"/>
      <c r="V79" s="36"/>
      <c r="W79" s="36"/>
      <c r="X79" s="36"/>
      <c r="Y79" s="36"/>
      <c r="AA79" s="34"/>
      <c r="AB79" s="36"/>
      <c r="AC79" s="36"/>
      <c r="AD79" s="36"/>
      <c r="AE79" s="36"/>
      <c r="AF79" s="36"/>
      <c r="AG79" s="36"/>
    </row>
    <row r="80" spans="1:33" x14ac:dyDescent="0.2">
      <c r="A80" s="36"/>
      <c r="B80" s="36"/>
      <c r="C80" s="36"/>
      <c r="D80" s="36"/>
      <c r="E80" s="36"/>
      <c r="F80" s="36"/>
      <c r="G80" s="36"/>
      <c r="H80" s="36"/>
      <c r="I80" s="41"/>
      <c r="J80" s="36"/>
      <c r="K80" s="36"/>
      <c r="L80" s="36"/>
      <c r="M80" s="36"/>
      <c r="N80" s="36"/>
      <c r="O80" s="36"/>
      <c r="P80" s="36"/>
      <c r="Q80" s="36"/>
      <c r="R80" s="36"/>
      <c r="S80" s="36"/>
      <c r="U80" s="35"/>
      <c r="V80" s="36"/>
      <c r="W80" s="36"/>
      <c r="X80" s="36"/>
      <c r="Y80" s="36"/>
      <c r="AA80" s="34"/>
      <c r="AB80" s="36"/>
      <c r="AC80" s="36"/>
      <c r="AD80" s="36"/>
      <c r="AE80" s="36"/>
      <c r="AF80" s="36"/>
      <c r="AG80" s="36"/>
    </row>
    <row r="81" spans="9:33" x14ac:dyDescent="0.2">
      <c r="I81" s="41"/>
      <c r="J81" s="36"/>
      <c r="K81" s="36"/>
      <c r="M81" s="36"/>
      <c r="U81" s="35"/>
      <c r="V81" s="36"/>
      <c r="W81" s="36"/>
      <c r="Y81" s="36"/>
      <c r="AA81" s="34"/>
      <c r="AB81" s="36"/>
      <c r="AC81" s="36"/>
      <c r="AD81" s="36"/>
      <c r="AE81" s="36"/>
      <c r="AF81" s="36"/>
      <c r="AG81" s="36"/>
    </row>
    <row r="82" spans="9:33" x14ac:dyDescent="0.2">
      <c r="I82" s="41"/>
      <c r="J82" s="36"/>
      <c r="K82" s="36"/>
      <c r="M82" s="36"/>
      <c r="U82" s="35"/>
      <c r="Y82" s="36"/>
      <c r="AA82" s="34"/>
      <c r="AB82" s="36"/>
      <c r="AC82" s="36"/>
      <c r="AD82" s="36"/>
      <c r="AE82" s="36"/>
      <c r="AF82" s="36"/>
      <c r="AG82" s="36"/>
    </row>
    <row r="83" spans="9:33" x14ac:dyDescent="0.2">
      <c r="I83" s="41"/>
      <c r="J83" s="36"/>
      <c r="K83" s="36"/>
      <c r="M83" s="36"/>
      <c r="U83" s="35"/>
      <c r="V83" s="36"/>
      <c r="W83" s="36"/>
      <c r="Y83" s="36"/>
      <c r="AA83" s="34"/>
      <c r="AB83" s="36"/>
      <c r="AC83" s="36"/>
      <c r="AD83" s="36"/>
      <c r="AE83" s="36"/>
      <c r="AF83" s="36"/>
      <c r="AG83" s="36"/>
    </row>
    <row r="84" spans="9:33" x14ac:dyDescent="0.2">
      <c r="I84" s="41"/>
      <c r="J84" s="36"/>
      <c r="K84" s="36"/>
      <c r="M84" s="36"/>
      <c r="U84" s="35"/>
      <c r="V84" s="36"/>
      <c r="W84" s="36"/>
      <c r="Y84" s="36"/>
      <c r="AA84" s="34"/>
      <c r="AB84" s="36"/>
      <c r="AC84" s="36"/>
      <c r="AD84" s="36"/>
      <c r="AE84" s="36"/>
      <c r="AF84" s="36"/>
      <c r="AG84" s="36"/>
    </row>
    <row r="85" spans="9:33" x14ac:dyDescent="0.2">
      <c r="I85" s="41"/>
      <c r="J85" s="36"/>
      <c r="K85" s="36"/>
      <c r="M85" s="36"/>
      <c r="U85" s="35"/>
      <c r="V85" s="36"/>
      <c r="W85" s="36"/>
      <c r="Y85" s="36"/>
      <c r="AA85" s="34"/>
      <c r="AB85" s="36"/>
      <c r="AC85" s="36"/>
      <c r="AD85" s="36"/>
      <c r="AE85" s="36"/>
      <c r="AF85" s="36"/>
      <c r="AG85" s="36"/>
    </row>
    <row r="86" spans="9:33" x14ac:dyDescent="0.2">
      <c r="I86" s="41"/>
      <c r="J86" s="36"/>
      <c r="K86" s="36"/>
      <c r="M86" s="36"/>
      <c r="U86" s="35"/>
      <c r="V86" s="36"/>
      <c r="W86" s="36"/>
      <c r="Y86" s="36"/>
      <c r="AA86" s="34"/>
      <c r="AB86" s="36"/>
      <c r="AC86" s="36"/>
      <c r="AD86" s="36"/>
      <c r="AE86" s="36"/>
      <c r="AF86" s="36"/>
      <c r="AG86" s="36"/>
    </row>
    <row r="87" spans="9:33" x14ac:dyDescent="0.2">
      <c r="I87" s="41"/>
      <c r="J87" s="36"/>
      <c r="K87" s="36"/>
      <c r="M87" s="36"/>
      <c r="U87" s="35"/>
      <c r="Y87" s="36"/>
      <c r="AA87" s="34"/>
      <c r="AB87" s="36"/>
      <c r="AC87" s="36"/>
      <c r="AD87" s="36"/>
      <c r="AE87" s="36"/>
      <c r="AF87" s="36"/>
      <c r="AG87" s="36"/>
    </row>
    <row r="88" spans="9:33" x14ac:dyDescent="0.2">
      <c r="M88" s="36"/>
      <c r="U88" s="35"/>
      <c r="V88" s="36"/>
      <c r="W88" s="36"/>
      <c r="Y88" s="36"/>
      <c r="AA88" s="34"/>
      <c r="AB88" s="36"/>
      <c r="AC88" s="36"/>
      <c r="AD88" s="36"/>
      <c r="AE88" s="36"/>
      <c r="AF88" s="36"/>
      <c r="AG88" s="36"/>
    </row>
    <row r="89" spans="9:33" x14ac:dyDescent="0.2">
      <c r="I89" s="41"/>
      <c r="J89" s="36"/>
      <c r="K89" s="36"/>
      <c r="M89" s="36"/>
      <c r="U89" s="35"/>
      <c r="V89" s="36"/>
      <c r="W89" s="36"/>
      <c r="Y89" s="36"/>
      <c r="AA89" s="34"/>
      <c r="AB89" s="36"/>
      <c r="AC89" s="36"/>
      <c r="AD89" s="36"/>
      <c r="AE89" s="36"/>
      <c r="AF89" s="36"/>
      <c r="AG89" s="36"/>
    </row>
    <row r="90" spans="9:33" x14ac:dyDescent="0.2">
      <c r="I90" s="41"/>
      <c r="J90" s="36"/>
      <c r="K90" s="36"/>
      <c r="M90" s="36"/>
      <c r="U90" s="35"/>
      <c r="V90" s="36"/>
      <c r="W90" s="36"/>
      <c r="Y90" s="36"/>
      <c r="AA90" s="34"/>
      <c r="AB90" s="36"/>
      <c r="AC90" s="36"/>
      <c r="AD90" s="36"/>
      <c r="AE90" s="36"/>
      <c r="AF90" s="36"/>
      <c r="AG90" s="36"/>
    </row>
    <row r="91" spans="9:33" x14ac:dyDescent="0.2">
      <c r="I91" s="41"/>
      <c r="J91" s="36"/>
      <c r="K91" s="36"/>
      <c r="M91" s="36"/>
      <c r="U91" s="35"/>
      <c r="V91" s="36"/>
      <c r="W91" s="36"/>
      <c r="Y91" s="36"/>
      <c r="AA91" s="34"/>
      <c r="AB91" s="36"/>
      <c r="AC91" s="36"/>
      <c r="AD91" s="36"/>
      <c r="AE91" s="36"/>
      <c r="AF91" s="36"/>
      <c r="AG91" s="36"/>
    </row>
    <row r="92" spans="9:33" x14ac:dyDescent="0.2">
      <c r="I92" s="41"/>
      <c r="J92" s="36"/>
      <c r="K92" s="36"/>
      <c r="M92" s="36"/>
      <c r="U92" s="35"/>
      <c r="V92" s="36"/>
      <c r="W92" s="36"/>
      <c r="Y92" s="36"/>
      <c r="AA92" s="34"/>
      <c r="AB92" s="36"/>
      <c r="AC92" s="36"/>
      <c r="AD92" s="36"/>
      <c r="AE92" s="36"/>
      <c r="AF92" s="36"/>
      <c r="AG92" s="36"/>
    </row>
    <row r="93" spans="9:33" x14ac:dyDescent="0.2">
      <c r="I93" s="41"/>
      <c r="J93" s="36"/>
      <c r="K93" s="36"/>
      <c r="M93" s="36"/>
      <c r="U93" s="35"/>
      <c r="V93" s="36"/>
      <c r="W93" s="36"/>
      <c r="Y93" s="36"/>
      <c r="AA93" s="34"/>
      <c r="AB93" s="36"/>
      <c r="AC93" s="36"/>
      <c r="AD93" s="36"/>
      <c r="AE93" s="36"/>
      <c r="AF93" s="36"/>
      <c r="AG93" s="36"/>
    </row>
    <row r="94" spans="9:33" x14ac:dyDescent="0.2">
      <c r="I94" s="41"/>
      <c r="J94" s="36"/>
      <c r="K94" s="36"/>
      <c r="M94" s="36"/>
      <c r="U94" s="35"/>
      <c r="V94" s="36"/>
      <c r="W94" s="36"/>
      <c r="Y94" s="36"/>
      <c r="AA94" s="34"/>
      <c r="AB94" s="36"/>
      <c r="AC94" s="36"/>
      <c r="AD94" s="36"/>
      <c r="AE94" s="36"/>
      <c r="AF94" s="36"/>
      <c r="AG94" s="36"/>
    </row>
    <row r="95" spans="9:33" x14ac:dyDescent="0.2">
      <c r="I95" s="41"/>
      <c r="J95" s="36"/>
      <c r="K95" s="36"/>
      <c r="M95" s="36"/>
      <c r="U95" s="35"/>
      <c r="Y95" s="36"/>
      <c r="AA95" s="34"/>
      <c r="AB95" s="36"/>
      <c r="AC95" s="36"/>
      <c r="AD95" s="36"/>
      <c r="AE95" s="36"/>
      <c r="AF95" s="36"/>
      <c r="AG95" s="36"/>
    </row>
    <row r="96" spans="9:33" x14ac:dyDescent="0.2">
      <c r="I96" s="41"/>
      <c r="J96" s="36"/>
      <c r="K96" s="36"/>
      <c r="M96" s="36"/>
      <c r="U96" s="35"/>
      <c r="V96" s="36"/>
      <c r="W96" s="36"/>
      <c r="Y96" s="36"/>
      <c r="AA96" s="34"/>
      <c r="AB96" s="36"/>
      <c r="AC96" s="36"/>
      <c r="AD96" s="36"/>
      <c r="AE96" s="36"/>
      <c r="AF96" s="36"/>
      <c r="AG96" s="36"/>
    </row>
    <row r="97" spans="9:33" x14ac:dyDescent="0.2">
      <c r="M97" s="36"/>
      <c r="U97" s="35"/>
      <c r="V97" s="36"/>
      <c r="W97" s="36"/>
      <c r="Y97" s="36"/>
      <c r="AA97" s="34"/>
      <c r="AB97" s="36"/>
      <c r="AC97" s="36"/>
      <c r="AD97" s="36"/>
      <c r="AE97" s="36"/>
      <c r="AF97" s="36"/>
      <c r="AG97" s="36"/>
    </row>
    <row r="98" spans="9:33" x14ac:dyDescent="0.2">
      <c r="I98" s="41"/>
      <c r="J98" s="36"/>
      <c r="K98" s="36"/>
      <c r="M98" s="36"/>
      <c r="U98" s="35"/>
      <c r="V98" s="36"/>
      <c r="W98" s="36"/>
      <c r="Y98" s="36"/>
      <c r="AA98" s="34"/>
      <c r="AB98" s="36"/>
      <c r="AC98" s="36"/>
      <c r="AD98" s="36"/>
      <c r="AE98" s="36"/>
      <c r="AF98" s="36"/>
      <c r="AG98" s="36"/>
    </row>
    <row r="99" spans="9:33" x14ac:dyDescent="0.2">
      <c r="I99" s="41"/>
      <c r="J99" s="36"/>
      <c r="K99" s="36"/>
      <c r="M99" s="36"/>
      <c r="U99" s="35"/>
      <c r="V99" s="36"/>
      <c r="W99" s="36"/>
      <c r="Y99" s="36"/>
      <c r="AA99" s="34"/>
      <c r="AB99" s="36"/>
      <c r="AC99" s="36"/>
      <c r="AD99" s="36"/>
      <c r="AE99" s="36"/>
      <c r="AF99" s="36"/>
      <c r="AG99" s="36"/>
    </row>
    <row r="100" spans="9:33" x14ac:dyDescent="0.2">
      <c r="I100" s="41"/>
      <c r="J100" s="36"/>
      <c r="K100" s="36"/>
      <c r="M100" s="36"/>
      <c r="U100" s="35"/>
      <c r="V100" s="36"/>
      <c r="W100" s="36"/>
      <c r="Y100" s="36"/>
      <c r="AA100" s="34"/>
      <c r="AB100" s="36"/>
      <c r="AC100" s="36"/>
      <c r="AD100" s="36"/>
      <c r="AE100" s="36"/>
      <c r="AF100" s="36"/>
      <c r="AG100" s="36"/>
    </row>
    <row r="101" spans="9:33" x14ac:dyDescent="0.2">
      <c r="I101" s="41"/>
      <c r="J101" s="36"/>
      <c r="K101" s="36"/>
      <c r="M101" s="36"/>
      <c r="U101" s="35"/>
      <c r="V101" s="36"/>
      <c r="W101" s="36"/>
      <c r="Y101" s="36"/>
      <c r="AA101" s="34"/>
      <c r="AB101" s="36"/>
      <c r="AC101" s="36"/>
      <c r="AD101" s="36"/>
      <c r="AE101" s="36"/>
      <c r="AF101" s="36"/>
      <c r="AG101" s="36"/>
    </row>
    <row r="102" spans="9:33" x14ac:dyDescent="0.2">
      <c r="I102" s="41"/>
      <c r="J102" s="36"/>
      <c r="K102" s="36"/>
      <c r="M102" s="36"/>
      <c r="U102" s="35"/>
      <c r="V102" s="36"/>
      <c r="W102" s="36"/>
      <c r="Y102" s="36"/>
      <c r="AA102" s="34"/>
      <c r="AB102" s="36"/>
      <c r="AC102" s="36"/>
      <c r="AD102" s="36"/>
      <c r="AE102" s="36"/>
      <c r="AF102" s="36"/>
      <c r="AG102" s="36"/>
    </row>
    <row r="103" spans="9:33" x14ac:dyDescent="0.2">
      <c r="I103" s="41"/>
      <c r="J103" s="36"/>
      <c r="K103" s="36"/>
      <c r="M103" s="36"/>
      <c r="U103" s="35"/>
      <c r="V103" s="36"/>
      <c r="W103" s="36"/>
      <c r="Y103" s="36"/>
      <c r="AA103" s="34"/>
      <c r="AB103" s="36"/>
      <c r="AC103" s="36"/>
      <c r="AD103" s="36"/>
      <c r="AE103" s="36"/>
      <c r="AF103" s="36"/>
      <c r="AG103" s="36"/>
    </row>
    <row r="104" spans="9:33" x14ac:dyDescent="0.2">
      <c r="M104" s="36"/>
      <c r="U104" s="35"/>
      <c r="V104" s="36"/>
      <c r="W104" s="36"/>
      <c r="Y104" s="36"/>
      <c r="AA104" s="34"/>
      <c r="AB104" s="36"/>
      <c r="AC104" s="36"/>
      <c r="AD104" s="36"/>
      <c r="AE104" s="36"/>
      <c r="AF104" s="36"/>
      <c r="AG104" s="36"/>
    </row>
    <row r="105" spans="9:33" x14ac:dyDescent="0.2">
      <c r="I105" s="41"/>
      <c r="J105" s="36"/>
      <c r="K105" s="36"/>
      <c r="M105" s="36"/>
      <c r="U105" s="35"/>
      <c r="Y105" s="36"/>
      <c r="AA105" s="34"/>
      <c r="AB105" s="36"/>
      <c r="AC105" s="36"/>
      <c r="AD105" s="36"/>
      <c r="AE105" s="36"/>
      <c r="AF105" s="36"/>
      <c r="AG105" s="36"/>
    </row>
    <row r="106" spans="9:33" x14ac:dyDescent="0.2">
      <c r="I106" s="41"/>
      <c r="J106" s="36"/>
      <c r="K106" s="36"/>
      <c r="M106" s="36"/>
      <c r="U106" s="35"/>
      <c r="W106" s="23"/>
      <c r="Y106" s="36"/>
      <c r="AA106" s="34"/>
      <c r="AB106" s="36"/>
      <c r="AC106" s="36"/>
      <c r="AD106" s="36"/>
      <c r="AE106" s="36"/>
      <c r="AF106" s="36"/>
      <c r="AG106" s="36"/>
    </row>
    <row r="107" spans="9:33" x14ac:dyDescent="0.2">
      <c r="I107" s="41"/>
      <c r="J107" s="36"/>
      <c r="K107" s="36"/>
      <c r="M107" s="36"/>
      <c r="U107" s="35"/>
      <c r="Y107" s="36"/>
      <c r="AA107" s="34"/>
      <c r="AB107" s="36"/>
      <c r="AC107" s="36"/>
      <c r="AD107" s="36"/>
      <c r="AE107" s="36"/>
      <c r="AF107" s="36"/>
      <c r="AG107" s="36"/>
    </row>
    <row r="108" spans="9:33" x14ac:dyDescent="0.2">
      <c r="M108" s="36"/>
      <c r="U108" s="35"/>
      <c r="Y108" s="36"/>
      <c r="AA108" s="34"/>
      <c r="AB108" s="36"/>
      <c r="AC108" s="36"/>
      <c r="AD108" s="36"/>
      <c r="AE108" s="36"/>
      <c r="AF108" s="36"/>
      <c r="AG108" s="36"/>
    </row>
    <row r="109" spans="9:33" x14ac:dyDescent="0.2">
      <c r="M109" s="36"/>
      <c r="O109" s="23"/>
      <c r="P109" s="23"/>
      <c r="Q109" s="23"/>
      <c r="R109" s="23"/>
      <c r="S109" s="23"/>
      <c r="U109" s="35"/>
      <c r="Y109" s="36"/>
      <c r="AA109" s="34"/>
      <c r="AB109" s="36"/>
      <c r="AC109" s="36"/>
      <c r="AD109" s="36"/>
      <c r="AE109" s="36"/>
      <c r="AF109" s="36"/>
      <c r="AG109" s="36"/>
    </row>
    <row r="110" spans="9:33" x14ac:dyDescent="0.2">
      <c r="M110" s="36"/>
      <c r="U110" s="35"/>
      <c r="Y110" s="36"/>
      <c r="AA110" s="34"/>
      <c r="AB110" s="36"/>
      <c r="AC110" s="36"/>
      <c r="AD110" s="36"/>
      <c r="AE110" s="36"/>
      <c r="AF110" s="36"/>
      <c r="AG110" s="36"/>
    </row>
    <row r="111" spans="9:33" x14ac:dyDescent="0.2">
      <c r="M111" s="36"/>
      <c r="U111" s="35"/>
      <c r="Y111" s="36"/>
      <c r="AA111" s="34"/>
      <c r="AB111" s="36"/>
      <c r="AC111" s="36"/>
      <c r="AD111" s="36"/>
      <c r="AE111" s="36"/>
      <c r="AF111" s="36"/>
      <c r="AG111" s="36"/>
    </row>
    <row r="112" spans="9:33" x14ac:dyDescent="0.2">
      <c r="M112" s="36"/>
      <c r="U112" s="35"/>
      <c r="Y112" s="36"/>
      <c r="AB112" s="36"/>
      <c r="AC112" s="36"/>
      <c r="AD112" s="36"/>
      <c r="AE112" s="36"/>
      <c r="AF112" s="36"/>
      <c r="AG112" s="36"/>
    </row>
    <row r="113" spans="9:33" x14ac:dyDescent="0.2">
      <c r="M113" s="36"/>
      <c r="U113" s="35"/>
      <c r="Y113" s="36"/>
      <c r="AA113" s="34"/>
      <c r="AB113" s="36"/>
      <c r="AC113" s="36"/>
      <c r="AD113" s="36"/>
      <c r="AE113" s="36"/>
      <c r="AF113" s="36"/>
      <c r="AG113" s="36"/>
    </row>
    <row r="114" spans="9:33" x14ac:dyDescent="0.2">
      <c r="M114" s="36"/>
      <c r="U114" s="35"/>
      <c r="AA114" s="34"/>
      <c r="AB114" s="36"/>
      <c r="AC114" s="36"/>
      <c r="AD114" s="36"/>
      <c r="AE114" s="36"/>
      <c r="AF114" s="36"/>
      <c r="AG114" s="36"/>
    </row>
    <row r="115" spans="9:33" x14ac:dyDescent="0.2">
      <c r="M115" s="36"/>
      <c r="AA115" s="34"/>
      <c r="AB115" s="36"/>
      <c r="AC115" s="36"/>
      <c r="AD115" s="36"/>
      <c r="AE115" s="36"/>
      <c r="AF115" s="36"/>
      <c r="AG115" s="36"/>
    </row>
    <row r="116" spans="9:33" x14ac:dyDescent="0.2">
      <c r="M116" s="36"/>
      <c r="AA116" s="34"/>
      <c r="AB116" s="36"/>
      <c r="AC116" s="36"/>
      <c r="AD116" s="36"/>
      <c r="AE116" s="36"/>
      <c r="AF116" s="36"/>
      <c r="AG116" s="36"/>
    </row>
    <row r="117" spans="9:33" x14ac:dyDescent="0.2">
      <c r="M117" s="36"/>
      <c r="AE117" s="36"/>
    </row>
    <row r="118" spans="9:33" x14ac:dyDescent="0.2">
      <c r="M118" s="36"/>
      <c r="AA118" s="34"/>
      <c r="AB118" s="36"/>
      <c r="AC118" s="36"/>
      <c r="AE118" s="36"/>
    </row>
    <row r="119" spans="9:33" x14ac:dyDescent="0.2">
      <c r="M119" s="36"/>
      <c r="AA119" s="34"/>
      <c r="AB119" s="36"/>
      <c r="AC119" s="36"/>
      <c r="AE119" s="36"/>
    </row>
    <row r="120" spans="9:33" x14ac:dyDescent="0.2">
      <c r="I120" s="34"/>
      <c r="J120" s="36"/>
      <c r="K120" s="36"/>
      <c r="L120" s="36"/>
      <c r="M120" s="36"/>
      <c r="AA120" s="34"/>
      <c r="AB120" s="36"/>
      <c r="AC120" s="36"/>
      <c r="AE120" s="36"/>
    </row>
    <row r="121" spans="9:33" x14ac:dyDescent="0.2">
      <c r="I121" s="34"/>
      <c r="J121" s="36"/>
      <c r="K121" s="36"/>
      <c r="L121" s="36"/>
      <c r="M121" s="36"/>
      <c r="AC121" s="23"/>
      <c r="AE121" s="36"/>
    </row>
    <row r="122" spans="9:33" x14ac:dyDescent="0.2">
      <c r="I122" s="34"/>
      <c r="J122" s="36"/>
      <c r="K122" s="36"/>
      <c r="L122" s="36"/>
      <c r="M122" s="36"/>
      <c r="AA122" s="34"/>
      <c r="AE122" s="36"/>
    </row>
    <row r="123" spans="9:33" x14ac:dyDescent="0.2">
      <c r="I123" s="34"/>
      <c r="J123" s="36"/>
      <c r="K123" s="36"/>
      <c r="L123" s="36"/>
      <c r="M123" s="36"/>
      <c r="AA123" s="34"/>
      <c r="AB123" s="36"/>
      <c r="AC123" s="36"/>
      <c r="AE123" s="36"/>
    </row>
    <row r="124" spans="9:33" x14ac:dyDescent="0.2">
      <c r="I124" s="34"/>
      <c r="J124" s="36"/>
      <c r="K124" s="36"/>
      <c r="L124" s="36"/>
      <c r="M124" s="36"/>
      <c r="AA124" s="34"/>
      <c r="AB124" s="36"/>
      <c r="AC124" s="36"/>
      <c r="AE124" s="36"/>
    </row>
    <row r="125" spans="9:33" x14ac:dyDescent="0.2">
      <c r="I125" s="34"/>
      <c r="J125" s="36"/>
      <c r="K125" s="36"/>
      <c r="L125" s="36"/>
      <c r="M125" s="36"/>
      <c r="AA125" s="34"/>
      <c r="AB125" s="36"/>
      <c r="AC125" s="36"/>
      <c r="AE125" s="36"/>
    </row>
    <row r="126" spans="9:33" x14ac:dyDescent="0.2">
      <c r="I126" s="34"/>
      <c r="J126" s="36"/>
      <c r="K126" s="36"/>
      <c r="L126" s="36"/>
      <c r="M126" s="36"/>
      <c r="AA126" s="34"/>
      <c r="AB126" s="36"/>
      <c r="AC126" s="36"/>
      <c r="AE126" s="36"/>
    </row>
    <row r="127" spans="9:33" x14ac:dyDescent="0.2">
      <c r="I127" s="34"/>
      <c r="J127" s="36"/>
      <c r="K127" s="36"/>
      <c r="L127" s="36"/>
      <c r="M127" s="36"/>
      <c r="O127" s="23"/>
      <c r="P127" s="23"/>
      <c r="Q127" s="23"/>
      <c r="R127" s="23"/>
      <c r="S127" s="23"/>
      <c r="AC127" s="23"/>
      <c r="AE127" s="36"/>
    </row>
    <row r="128" spans="9:33" x14ac:dyDescent="0.2">
      <c r="I128" s="34"/>
      <c r="J128" s="36"/>
      <c r="K128" s="36"/>
      <c r="L128" s="36"/>
      <c r="M128" s="36"/>
      <c r="AE128" s="36"/>
    </row>
    <row r="129" spans="9:31" x14ac:dyDescent="0.2">
      <c r="I129" s="34"/>
      <c r="J129" s="36"/>
      <c r="K129" s="36"/>
      <c r="L129" s="36"/>
      <c r="M129" s="36"/>
      <c r="AE129" s="36"/>
    </row>
    <row r="130" spans="9:31" x14ac:dyDescent="0.2">
      <c r="I130" s="34"/>
      <c r="J130" s="36"/>
      <c r="K130" s="36"/>
      <c r="L130" s="36"/>
      <c r="M130" s="36"/>
    </row>
    <row r="131" spans="9:31" x14ac:dyDescent="0.2">
      <c r="I131" s="34"/>
      <c r="J131" s="36"/>
      <c r="K131" s="36"/>
      <c r="L131" s="36"/>
      <c r="M131" s="36"/>
    </row>
    <row r="132" spans="9:31" x14ac:dyDescent="0.2">
      <c r="I132" s="34"/>
      <c r="J132" s="36"/>
      <c r="K132" s="36"/>
      <c r="L132" s="36"/>
      <c r="M132" s="36"/>
    </row>
    <row r="133" spans="9:31" x14ac:dyDescent="0.2">
      <c r="I133" s="34"/>
      <c r="J133" s="36"/>
      <c r="K133" s="36"/>
      <c r="L133" s="36"/>
      <c r="M133" s="36"/>
    </row>
    <row r="134" spans="9:31" x14ac:dyDescent="0.2">
      <c r="J134" s="36"/>
      <c r="K134" s="36"/>
      <c r="L134" s="36"/>
      <c r="M134" s="36"/>
      <c r="O134" s="23"/>
      <c r="P134" s="23"/>
      <c r="Q134" s="23"/>
      <c r="R134" s="23"/>
      <c r="S134" s="23"/>
    </row>
    <row r="135" spans="9:31" x14ac:dyDescent="0.2">
      <c r="M135" s="36"/>
    </row>
    <row r="136" spans="9:31" x14ac:dyDescent="0.2">
      <c r="M136" s="36"/>
    </row>
    <row r="137" spans="9:31" x14ac:dyDescent="0.2">
      <c r="M137" s="36"/>
    </row>
  </sheetData>
  <mergeCells count="80">
    <mergeCell ref="P7:Q7"/>
    <mergeCell ref="L7:M7"/>
    <mergeCell ref="G28:G29"/>
    <mergeCell ref="G30:G31"/>
    <mergeCell ref="G32:G33"/>
    <mergeCell ref="G20:G21"/>
    <mergeCell ref="G22:G23"/>
    <mergeCell ref="G24:G25"/>
    <mergeCell ref="G26:G27"/>
    <mergeCell ref="G16:G17"/>
    <mergeCell ref="G18:G19"/>
    <mergeCell ref="H7:I7"/>
    <mergeCell ref="J7:K7"/>
    <mergeCell ref="N7:O7"/>
    <mergeCell ref="G10:G11"/>
    <mergeCell ref="G12:G13"/>
    <mergeCell ref="L44:P44"/>
    <mergeCell ref="L45:P45"/>
    <mergeCell ref="G44:J44"/>
    <mergeCell ref="G45:J45"/>
    <mergeCell ref="C53:E53"/>
    <mergeCell ref="C61:E61"/>
    <mergeCell ref="C62:E62"/>
    <mergeCell ref="C55:E55"/>
    <mergeCell ref="C56:E56"/>
    <mergeCell ref="C57:E57"/>
    <mergeCell ref="C58:E58"/>
    <mergeCell ref="C59:E59"/>
    <mergeCell ref="C60:E60"/>
    <mergeCell ref="G47:I47"/>
    <mergeCell ref="C48:E48"/>
    <mergeCell ref="C25:F25"/>
    <mergeCell ref="C26:F26"/>
    <mergeCell ref="C27:F27"/>
    <mergeCell ref="C40:F40"/>
    <mergeCell ref="C41:F41"/>
    <mergeCell ref="G38:G39"/>
    <mergeCell ref="G34:G35"/>
    <mergeCell ref="G36:G37"/>
    <mergeCell ref="C19:F19"/>
    <mergeCell ref="C16:F16"/>
    <mergeCell ref="C17:F17"/>
    <mergeCell ref="C18:F18"/>
    <mergeCell ref="C54:E54"/>
    <mergeCell ref="C49:E49"/>
    <mergeCell ref="C50:E50"/>
    <mergeCell ref="C51:E51"/>
    <mergeCell ref="C52:E52"/>
    <mergeCell ref="G14:G15"/>
    <mergeCell ref="C15:F15"/>
    <mergeCell ref="B34:B35"/>
    <mergeCell ref="B36:B37"/>
    <mergeCell ref="B38:B39"/>
    <mergeCell ref="C30:F31"/>
    <mergeCell ref="B24:B25"/>
    <mergeCell ref="B26:B27"/>
    <mergeCell ref="C24:F24"/>
    <mergeCell ref="B28:B29"/>
    <mergeCell ref="B30:B31"/>
    <mergeCell ref="B14:B15"/>
    <mergeCell ref="C14:F14"/>
    <mergeCell ref="C20:F20"/>
    <mergeCell ref="C21:F21"/>
    <mergeCell ref="C22:F22"/>
    <mergeCell ref="B6:E6"/>
    <mergeCell ref="C7:F7"/>
    <mergeCell ref="C8:F9"/>
    <mergeCell ref="B8:B9"/>
    <mergeCell ref="B32:B33"/>
    <mergeCell ref="B10:B11"/>
    <mergeCell ref="C23:F23"/>
    <mergeCell ref="B12:B13"/>
    <mergeCell ref="C10:F10"/>
    <mergeCell ref="C11:F11"/>
    <mergeCell ref="C12:F12"/>
    <mergeCell ref="C13:F13"/>
    <mergeCell ref="B20:B21"/>
    <mergeCell ref="B22:B23"/>
    <mergeCell ref="B16:B17"/>
    <mergeCell ref="B18:B19"/>
  </mergeCells>
  <conditionalFormatting sqref="X14">
    <cfRule type="expression" dxfId="5" priority="5" stopIfTrue="1">
      <formula>#REF!=1</formula>
    </cfRule>
    <cfRule type="expression" dxfId="4" priority="6" stopIfTrue="1">
      <formula>OR(#REF!=0,#REF!=2,#REF!=3,#REF!=4)</formula>
    </cfRule>
  </conditionalFormatting>
  <conditionalFormatting sqref="X20">
    <cfRule type="expression" dxfId="3" priority="1" stopIfTrue="1">
      <formula>#REF!=1</formula>
    </cfRule>
    <cfRule type="expression" dxfId="2" priority="2" stopIfTrue="1">
      <formula>OR(#REF!=0,#REF!=2,#REF!=3,#REF!=4)</formula>
    </cfRule>
  </conditionalFormatting>
  <conditionalFormatting sqref="X18">
    <cfRule type="expression" dxfId="1" priority="3" stopIfTrue="1">
      <formula>#REF!=1</formula>
    </cfRule>
    <cfRule type="expression" dxfId="0" priority="4" stopIfTrue="1">
      <formula>OR(#REF!=0,#REF!=2,#REF!=3,#REF!=4)</formula>
    </cfRule>
  </conditionalFormatting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B2" sqref="B2:O29"/>
    </sheetView>
  </sheetViews>
  <sheetFormatPr defaultRowHeight="15" x14ac:dyDescent="0.25"/>
  <sheetData>
    <row r="2" spans="2:15" x14ac:dyDescent="0.25">
      <c r="B2" s="128" t="s">
        <v>7</v>
      </c>
      <c r="C2" s="129"/>
      <c r="D2" s="129"/>
      <c r="E2" s="129"/>
      <c r="F2" s="129"/>
      <c r="G2" s="129"/>
      <c r="H2" s="129"/>
      <c r="I2" s="10"/>
      <c r="J2" s="3"/>
      <c r="K2" s="3"/>
      <c r="L2" s="3"/>
      <c r="M2" s="3"/>
      <c r="N2" s="3"/>
      <c r="O2" s="4"/>
    </row>
    <row r="3" spans="2:15" x14ac:dyDescent="0.25">
      <c r="B3" s="130" t="s">
        <v>0</v>
      </c>
      <c r="C3" s="131"/>
      <c r="D3" s="131"/>
      <c r="E3" s="131"/>
      <c r="F3" s="131"/>
      <c r="G3" s="131"/>
      <c r="H3" s="131"/>
      <c r="I3" s="131"/>
      <c r="J3" s="5"/>
      <c r="K3" s="5"/>
      <c r="L3" s="5"/>
      <c r="M3" s="5"/>
      <c r="N3" s="5"/>
      <c r="O3" s="6"/>
    </row>
    <row r="4" spans="2:15" x14ac:dyDescent="0.25">
      <c r="B4" s="11" t="s">
        <v>2</v>
      </c>
      <c r="C4" s="12"/>
      <c r="D4" s="13"/>
      <c r="E4" s="13"/>
      <c r="F4" s="14"/>
      <c r="G4" s="15"/>
      <c r="H4" s="15"/>
      <c r="I4" s="16"/>
      <c r="J4" s="5"/>
      <c r="K4" s="5"/>
      <c r="L4" s="5"/>
      <c r="M4" s="5"/>
      <c r="N4" s="5"/>
      <c r="O4" s="6"/>
    </row>
    <row r="5" spans="2:15" x14ac:dyDescent="0.25">
      <c r="B5" s="130" t="s">
        <v>6</v>
      </c>
      <c r="C5" s="131"/>
      <c r="D5" s="131"/>
      <c r="E5" s="131"/>
      <c r="F5" s="131"/>
      <c r="G5" s="131"/>
      <c r="H5" s="131"/>
      <c r="I5" s="131"/>
      <c r="J5" s="131"/>
      <c r="K5" s="12"/>
      <c r="L5" s="12"/>
      <c r="M5" s="5"/>
      <c r="N5" s="5"/>
      <c r="O5" s="6"/>
    </row>
    <row r="6" spans="2:15" x14ac:dyDescent="0.25">
      <c r="B6" s="132" t="s">
        <v>1</v>
      </c>
      <c r="C6" s="133"/>
      <c r="D6" s="133"/>
      <c r="E6" s="133"/>
      <c r="F6" s="1"/>
      <c r="G6" s="2"/>
      <c r="H6" s="2"/>
      <c r="I6" s="7"/>
      <c r="J6" s="8"/>
      <c r="K6" s="8"/>
      <c r="L6" s="8"/>
      <c r="M6" s="8"/>
      <c r="N6" s="8"/>
      <c r="O6" s="9"/>
    </row>
    <row r="7" spans="2:15" x14ac:dyDescent="0.25">
      <c r="B7" s="134" t="s">
        <v>3</v>
      </c>
      <c r="C7" s="136"/>
      <c r="D7" s="137"/>
      <c r="E7" s="137"/>
      <c r="F7" s="137"/>
      <c r="G7" s="19" t="s">
        <v>4</v>
      </c>
      <c r="H7" s="17" t="s">
        <v>8</v>
      </c>
      <c r="I7" s="17" t="s">
        <v>9</v>
      </c>
      <c r="J7" s="17" t="s">
        <v>10</v>
      </c>
      <c r="K7" s="17" t="s">
        <v>11</v>
      </c>
      <c r="L7" s="17" t="s">
        <v>12</v>
      </c>
      <c r="M7" s="17" t="s">
        <v>13</v>
      </c>
      <c r="N7" s="17" t="s">
        <v>14</v>
      </c>
      <c r="O7" s="17"/>
    </row>
    <row r="8" spans="2:15" x14ac:dyDescent="0.25">
      <c r="B8" s="135"/>
      <c r="C8" s="138"/>
      <c r="D8" s="139"/>
      <c r="E8" s="139"/>
      <c r="F8" s="139"/>
      <c r="G8" s="20" t="s">
        <v>5</v>
      </c>
      <c r="H8" s="18"/>
      <c r="I8" s="18"/>
      <c r="J8" s="18"/>
      <c r="K8" s="18"/>
      <c r="L8" s="18"/>
      <c r="M8" s="18"/>
      <c r="N8" s="18"/>
      <c r="O8" s="18"/>
    </row>
    <row r="9" spans="2:15" x14ac:dyDescent="0.25">
      <c r="B9" s="134">
        <v>1</v>
      </c>
      <c r="C9" s="140" t="s">
        <v>15</v>
      </c>
      <c r="D9" s="141"/>
      <c r="E9" s="141"/>
      <c r="F9" s="142"/>
      <c r="G9" s="143">
        <v>1.3299999999999999E-2</v>
      </c>
      <c r="H9" s="18"/>
      <c r="I9" s="18"/>
      <c r="J9" s="18"/>
      <c r="K9" s="18"/>
      <c r="L9" s="18"/>
      <c r="M9" s="18"/>
      <c r="N9" s="18"/>
      <c r="O9" s="18"/>
    </row>
    <row r="10" spans="2:15" x14ac:dyDescent="0.25">
      <c r="B10" s="135"/>
      <c r="C10" s="145"/>
      <c r="D10" s="146"/>
      <c r="E10" s="146"/>
      <c r="F10" s="147"/>
      <c r="G10" s="144"/>
      <c r="H10" s="18"/>
      <c r="I10" s="18"/>
      <c r="J10" s="18"/>
      <c r="K10" s="18"/>
      <c r="L10" s="18"/>
      <c r="M10" s="18"/>
      <c r="N10" s="18"/>
      <c r="O10" s="18"/>
    </row>
    <row r="11" spans="2:15" x14ac:dyDescent="0.25">
      <c r="B11" s="134">
        <f>B9+1</f>
        <v>2</v>
      </c>
      <c r="C11" s="140" t="s">
        <v>16</v>
      </c>
      <c r="D11" s="141"/>
      <c r="E11" s="141"/>
      <c r="F11" s="142"/>
      <c r="G11" s="143">
        <v>0.15240000000000001</v>
      </c>
      <c r="H11" s="18"/>
      <c r="I11" s="18"/>
      <c r="J11" s="18"/>
      <c r="K11" s="18"/>
      <c r="L11" s="18"/>
      <c r="M11" s="18"/>
      <c r="N11" s="18"/>
      <c r="O11" s="18"/>
    </row>
    <row r="12" spans="2:15" x14ac:dyDescent="0.25">
      <c r="B12" s="135"/>
      <c r="C12" s="145"/>
      <c r="D12" s="146"/>
      <c r="E12" s="146"/>
      <c r="F12" s="147"/>
      <c r="G12" s="144"/>
      <c r="H12" s="18"/>
      <c r="I12" s="18"/>
      <c r="J12" s="18"/>
      <c r="K12" s="18"/>
      <c r="L12" s="18"/>
      <c r="M12" s="18"/>
      <c r="N12" s="18"/>
      <c r="O12" s="18"/>
    </row>
    <row r="13" spans="2:15" x14ac:dyDescent="0.25">
      <c r="B13" s="134">
        <f t="shared" ref="B13" si="0">B11+1</f>
        <v>3</v>
      </c>
      <c r="C13" s="140" t="s">
        <v>17</v>
      </c>
      <c r="D13" s="141"/>
      <c r="E13" s="141"/>
      <c r="F13" s="142"/>
      <c r="G13" s="143">
        <v>4.0899999999999999E-2</v>
      </c>
      <c r="H13" s="18"/>
      <c r="I13" s="18"/>
      <c r="J13" s="18"/>
      <c r="K13" s="18"/>
      <c r="L13" s="18"/>
      <c r="M13" s="18"/>
      <c r="N13" s="18"/>
      <c r="O13" s="18"/>
    </row>
    <row r="14" spans="2:15" x14ac:dyDescent="0.25">
      <c r="B14" s="135"/>
      <c r="C14" s="145"/>
      <c r="D14" s="146"/>
      <c r="E14" s="146"/>
      <c r="F14" s="147"/>
      <c r="G14" s="144"/>
      <c r="H14" s="18"/>
      <c r="I14" s="18"/>
      <c r="J14" s="18"/>
      <c r="K14" s="18"/>
      <c r="L14" s="18"/>
      <c r="M14" s="18"/>
      <c r="N14" s="18"/>
      <c r="O14" s="18"/>
    </row>
    <row r="15" spans="2:15" x14ac:dyDescent="0.25">
      <c r="B15" s="134">
        <f t="shared" ref="B15" si="1">B13+1</f>
        <v>4</v>
      </c>
      <c r="C15" s="140" t="s">
        <v>25</v>
      </c>
      <c r="D15" s="141"/>
      <c r="E15" s="141"/>
      <c r="F15" s="142"/>
      <c r="G15" s="143">
        <v>0.30509999999999998</v>
      </c>
      <c r="H15" s="18"/>
      <c r="I15" s="18"/>
      <c r="J15" s="18"/>
      <c r="K15" s="18"/>
      <c r="L15" s="18"/>
      <c r="M15" s="18"/>
      <c r="N15" s="18"/>
      <c r="O15" s="18"/>
    </row>
    <row r="16" spans="2:15" x14ac:dyDescent="0.25">
      <c r="B16" s="135"/>
      <c r="C16" s="148" t="s">
        <v>24</v>
      </c>
      <c r="D16" s="146"/>
      <c r="E16" s="146"/>
      <c r="F16" s="147"/>
      <c r="G16" s="144"/>
      <c r="H16" s="18"/>
      <c r="I16" s="18"/>
      <c r="J16" s="18"/>
      <c r="K16" s="18"/>
      <c r="L16" s="18"/>
      <c r="M16" s="18"/>
      <c r="N16" s="18"/>
      <c r="O16" s="18"/>
    </row>
    <row r="17" spans="2:15" x14ac:dyDescent="0.25">
      <c r="B17" s="134">
        <f t="shared" ref="B17" si="2">B15+1</f>
        <v>5</v>
      </c>
      <c r="C17" s="140" t="s">
        <v>18</v>
      </c>
      <c r="D17" s="141"/>
      <c r="E17" s="141"/>
      <c r="F17" s="142"/>
      <c r="G17" s="143">
        <v>0.25130000000000002</v>
      </c>
      <c r="H17" s="18"/>
      <c r="I17" s="18"/>
      <c r="J17" s="18"/>
      <c r="K17" s="18"/>
      <c r="L17" s="18"/>
      <c r="M17" s="18"/>
      <c r="N17" s="18"/>
      <c r="O17" s="18"/>
    </row>
    <row r="18" spans="2:15" x14ac:dyDescent="0.25">
      <c r="B18" s="135"/>
      <c r="C18" s="145"/>
      <c r="D18" s="146"/>
      <c r="E18" s="146"/>
      <c r="F18" s="147"/>
      <c r="G18" s="144"/>
      <c r="H18" s="18"/>
      <c r="I18" s="18"/>
      <c r="J18" s="18"/>
      <c r="K18" s="18"/>
      <c r="L18" s="18"/>
      <c r="M18" s="18"/>
      <c r="N18" s="18"/>
      <c r="O18" s="18"/>
    </row>
    <row r="19" spans="2:15" x14ac:dyDescent="0.25">
      <c r="B19" s="134">
        <f t="shared" ref="B19" si="3">B17+1</f>
        <v>6</v>
      </c>
      <c r="C19" s="140" t="s">
        <v>19</v>
      </c>
      <c r="D19" s="141"/>
      <c r="E19" s="141"/>
      <c r="F19" s="142"/>
      <c r="G19" s="143">
        <v>7.4700000000000003E-2</v>
      </c>
      <c r="H19" s="18"/>
      <c r="I19" s="18"/>
      <c r="J19" s="18"/>
      <c r="K19" s="18"/>
      <c r="L19" s="18"/>
      <c r="M19" s="18"/>
      <c r="N19" s="18"/>
      <c r="O19" s="18"/>
    </row>
    <row r="20" spans="2:15" x14ac:dyDescent="0.25">
      <c r="B20" s="135"/>
      <c r="C20" s="145"/>
      <c r="D20" s="146"/>
      <c r="E20" s="146"/>
      <c r="F20" s="147"/>
      <c r="G20" s="144"/>
      <c r="H20" s="18"/>
      <c r="I20" s="18"/>
      <c r="J20" s="18"/>
      <c r="K20" s="18"/>
      <c r="L20" s="18"/>
      <c r="M20" s="18"/>
      <c r="N20" s="18"/>
      <c r="O20" s="18"/>
    </row>
    <row r="21" spans="2:15" x14ac:dyDescent="0.25">
      <c r="B21" s="134">
        <f t="shared" ref="B21" si="4">B19+1</f>
        <v>7</v>
      </c>
      <c r="C21" s="140" t="s">
        <v>20</v>
      </c>
      <c r="D21" s="141"/>
      <c r="E21" s="141"/>
      <c r="F21" s="142"/>
      <c r="G21" s="143">
        <v>0.13930000000000001</v>
      </c>
      <c r="H21" s="18"/>
      <c r="I21" s="18"/>
      <c r="J21" s="18"/>
      <c r="K21" s="18"/>
      <c r="L21" s="18"/>
      <c r="M21" s="18"/>
      <c r="N21" s="18"/>
      <c r="O21" s="18"/>
    </row>
    <row r="22" spans="2:15" x14ac:dyDescent="0.25">
      <c r="B22" s="135"/>
      <c r="C22" s="145"/>
      <c r="D22" s="146"/>
      <c r="E22" s="146"/>
      <c r="F22" s="147"/>
      <c r="G22" s="144"/>
      <c r="H22" s="18"/>
      <c r="I22" s="18"/>
      <c r="J22" s="18"/>
      <c r="K22" s="18"/>
      <c r="L22" s="18"/>
      <c r="M22" s="18"/>
      <c r="N22" s="18"/>
      <c r="O22" s="18"/>
    </row>
    <row r="23" spans="2:15" x14ac:dyDescent="0.25">
      <c r="B23" s="134">
        <f t="shared" ref="B23" si="5">B21+1</f>
        <v>8</v>
      </c>
      <c r="C23" s="140" t="s">
        <v>21</v>
      </c>
      <c r="D23" s="141"/>
      <c r="E23" s="141"/>
      <c r="F23" s="142"/>
      <c r="G23" s="143">
        <v>7.4000000000000003E-3</v>
      </c>
      <c r="H23" s="18"/>
      <c r="I23" s="18"/>
      <c r="J23" s="18"/>
      <c r="K23" s="18"/>
      <c r="L23" s="18"/>
      <c r="M23" s="18"/>
      <c r="N23" s="18"/>
      <c r="O23" s="18"/>
    </row>
    <row r="24" spans="2:15" x14ac:dyDescent="0.25">
      <c r="B24" s="135"/>
      <c r="C24" s="145"/>
      <c r="D24" s="146"/>
      <c r="E24" s="146"/>
      <c r="F24" s="147"/>
      <c r="G24" s="144"/>
      <c r="H24" s="18"/>
      <c r="I24" s="18"/>
      <c r="J24" s="18"/>
      <c r="K24" s="18"/>
      <c r="L24" s="18"/>
      <c r="M24" s="18"/>
      <c r="N24" s="18"/>
      <c r="O24" s="18"/>
    </row>
    <row r="25" spans="2:15" x14ac:dyDescent="0.25">
      <c r="B25" s="134">
        <f t="shared" ref="B25" si="6">B23+1</f>
        <v>9</v>
      </c>
      <c r="C25" s="140" t="s">
        <v>22</v>
      </c>
      <c r="D25" s="141"/>
      <c r="E25" s="141"/>
      <c r="F25" s="142"/>
      <c r="G25" s="143">
        <v>1.01E-2</v>
      </c>
      <c r="H25" s="18"/>
      <c r="I25" s="18"/>
      <c r="J25" s="18"/>
      <c r="K25" s="18"/>
      <c r="L25" s="18"/>
      <c r="M25" s="18"/>
      <c r="N25" s="18"/>
      <c r="O25" s="18"/>
    </row>
    <row r="26" spans="2:15" x14ac:dyDescent="0.25">
      <c r="B26" s="135"/>
      <c r="C26" s="145"/>
      <c r="D26" s="146"/>
      <c r="E26" s="146"/>
      <c r="F26" s="147"/>
      <c r="G26" s="144"/>
      <c r="H26" s="18"/>
      <c r="I26" s="18"/>
      <c r="J26" s="18"/>
      <c r="K26" s="18"/>
      <c r="L26" s="18"/>
      <c r="M26" s="18"/>
      <c r="N26" s="18"/>
      <c r="O26" s="18"/>
    </row>
    <row r="27" spans="2:15" x14ac:dyDescent="0.25">
      <c r="B27" s="134">
        <f t="shared" ref="B27" si="7">B25+1</f>
        <v>10</v>
      </c>
      <c r="C27" s="140" t="s">
        <v>23</v>
      </c>
      <c r="D27" s="141"/>
      <c r="E27" s="141"/>
      <c r="F27" s="142"/>
      <c r="G27" s="143">
        <v>5.6999999999999998E-4</v>
      </c>
      <c r="H27" s="18"/>
      <c r="I27" s="18"/>
      <c r="J27" s="18"/>
      <c r="K27" s="18"/>
      <c r="L27" s="18"/>
      <c r="M27" s="18"/>
      <c r="N27" s="18"/>
      <c r="O27" s="18"/>
    </row>
    <row r="28" spans="2:15" x14ac:dyDescent="0.25">
      <c r="B28" s="135"/>
      <c r="C28" s="145"/>
      <c r="D28" s="146"/>
      <c r="E28" s="146"/>
      <c r="F28" s="147"/>
      <c r="G28" s="144"/>
      <c r="H28" s="18"/>
      <c r="I28" s="18"/>
      <c r="J28" s="18"/>
      <c r="K28" s="18"/>
      <c r="L28" s="18"/>
      <c r="M28" s="18"/>
      <c r="N28" s="18"/>
      <c r="O28" s="18"/>
    </row>
    <row r="29" spans="2:15" x14ac:dyDescent="0.25">
      <c r="B29" s="18"/>
      <c r="C29" s="149" t="s">
        <v>26</v>
      </c>
      <c r="D29" s="150"/>
      <c r="E29" s="150"/>
      <c r="F29" s="151"/>
      <c r="G29" s="21">
        <f>SUM(G9:G28)</f>
        <v>0.99507000000000001</v>
      </c>
      <c r="H29" s="18"/>
      <c r="I29" s="18"/>
      <c r="J29" s="18"/>
      <c r="K29" s="18"/>
      <c r="L29" s="18"/>
      <c r="M29" s="18"/>
      <c r="N29" s="18"/>
      <c r="O29" s="18"/>
    </row>
  </sheetData>
  <mergeCells count="47">
    <mergeCell ref="C29:F29"/>
    <mergeCell ref="B25:B26"/>
    <mergeCell ref="C25:F25"/>
    <mergeCell ref="G25:G26"/>
    <mergeCell ref="C26:F26"/>
    <mergeCell ref="B27:B28"/>
    <mergeCell ref="C27:F27"/>
    <mergeCell ref="G27:G28"/>
    <mergeCell ref="C28:F28"/>
    <mergeCell ref="B21:B22"/>
    <mergeCell ref="C21:F21"/>
    <mergeCell ref="G21:G22"/>
    <mergeCell ref="C22:F22"/>
    <mergeCell ref="B23:B24"/>
    <mergeCell ref="C23:F23"/>
    <mergeCell ref="G23:G24"/>
    <mergeCell ref="C24:F24"/>
    <mergeCell ref="B17:B18"/>
    <mergeCell ref="C17:F17"/>
    <mergeCell ref="G17:G18"/>
    <mergeCell ref="C18:F18"/>
    <mergeCell ref="B19:B20"/>
    <mergeCell ref="C19:F19"/>
    <mergeCell ref="G19:G20"/>
    <mergeCell ref="C20:F20"/>
    <mergeCell ref="B13:B14"/>
    <mergeCell ref="C13:F13"/>
    <mergeCell ref="G13:G14"/>
    <mergeCell ref="C14:F14"/>
    <mergeCell ref="B15:B16"/>
    <mergeCell ref="C15:F15"/>
    <mergeCell ref="G15:G16"/>
    <mergeCell ref="C16:F16"/>
    <mergeCell ref="B9:B10"/>
    <mergeCell ref="C9:F9"/>
    <mergeCell ref="G9:G10"/>
    <mergeCell ref="C10:F10"/>
    <mergeCell ref="B11:B12"/>
    <mergeCell ref="C11:F11"/>
    <mergeCell ref="G11:G12"/>
    <mergeCell ref="C12:F12"/>
    <mergeCell ref="B2:H2"/>
    <mergeCell ref="B3:I3"/>
    <mergeCell ref="B5:J5"/>
    <mergeCell ref="B6:E6"/>
    <mergeCell ref="B7:B8"/>
    <mergeCell ref="C7:F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Ney.Procopio</dc:creator>
  <cp:lastModifiedBy>DANIELA LUIZA ZANATTA</cp:lastModifiedBy>
  <cp:lastPrinted>2020-01-15T12:11:00Z</cp:lastPrinted>
  <dcterms:created xsi:type="dcterms:W3CDTF">2018-03-08T18:14:04Z</dcterms:created>
  <dcterms:modified xsi:type="dcterms:W3CDTF">2020-02-20T18:25:31Z</dcterms:modified>
</cp:coreProperties>
</file>